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kdopierala\Documents\KRZYSZTOF\Przetargi_2018\ZP-37-2018-jednorazówka\Pakiet_do_internetu\"/>
    </mc:Choice>
  </mc:AlternateContent>
  <bookViews>
    <workbookView xWindow="0" yWindow="0" windowWidth="12096" windowHeight="9012" tabRatio="868"/>
  </bookViews>
  <sheets>
    <sheet name="ZP-37-2018-MODYFIKACJA1" sheetId="6" r:id="rId1"/>
  </sheets>
  <definedNames>
    <definedName name="_xlnm.Print_Area" localSheetId="0">'ZP-37-2018-MODYFIKACJA1'!$A$1:$O$1132</definedName>
  </definedNames>
  <calcPr calcId="162913"/>
</workbook>
</file>

<file path=xl/calcChain.xml><?xml version="1.0" encoding="utf-8"?>
<calcChain xmlns="http://schemas.openxmlformats.org/spreadsheetml/2006/main">
  <c r="G1032" i="6" l="1"/>
  <c r="G440" i="6" l="1"/>
  <c r="I440" i="6" s="1"/>
  <c r="K440" i="6" s="1"/>
  <c r="M440" i="6" l="1"/>
  <c r="I771" i="6" l="1"/>
  <c r="G1124" i="6" l="1"/>
  <c r="G1123" i="6"/>
  <c r="G1122" i="6"/>
  <c r="G1121" i="6"/>
  <c r="G1120" i="6"/>
  <c r="G1116" i="6"/>
  <c r="G1115" i="6"/>
  <c r="G1114" i="6"/>
  <c r="G1113" i="6"/>
  <c r="G1112" i="6"/>
  <c r="G1111" i="6"/>
  <c r="G1110" i="6"/>
  <c r="G1109" i="6"/>
  <c r="G1098" i="6"/>
  <c r="G1087" i="6"/>
  <c r="G1083" i="6"/>
  <c r="G1082" i="6"/>
  <c r="G1081" i="6"/>
  <c r="G1080" i="6"/>
  <c r="G1076" i="6"/>
  <c r="G1075" i="6"/>
  <c r="G1074" i="6"/>
  <c r="G1073" i="6"/>
  <c r="G1072" i="6"/>
  <c r="G1068" i="6"/>
  <c r="G1067" i="6"/>
  <c r="G1066" i="6"/>
  <c r="G1065" i="6"/>
  <c r="G1064" i="6"/>
  <c r="G1060" i="6"/>
  <c r="G1059" i="6"/>
  <c r="G1048" i="6"/>
  <c r="I1048" i="6" s="1"/>
  <c r="K1048" i="6" s="1"/>
  <c r="G1036" i="6"/>
  <c r="I1036" i="6" s="1"/>
  <c r="K1036" i="6" s="1"/>
  <c r="M1036" i="6" s="1"/>
  <c r="I1032" i="6"/>
  <c r="K1032" i="6" s="1"/>
  <c r="M1032" i="6" s="1"/>
  <c r="G1031" i="6"/>
  <c r="I1031" i="6" s="1"/>
  <c r="K1031" i="6" s="1"/>
  <c r="M1031" i="6" s="1"/>
  <c r="G1027" i="6"/>
  <c r="I1027" i="6" s="1"/>
  <c r="K1027" i="6" s="1"/>
  <c r="M1027" i="6" s="1"/>
  <c r="G1016" i="6"/>
  <c r="I1016" i="6" s="1"/>
  <c r="K1016" i="6" s="1"/>
  <c r="M1016" i="6" s="1"/>
  <c r="G1012" i="6"/>
  <c r="I1012" i="6" s="1"/>
  <c r="K1012" i="6" s="1"/>
  <c r="M1012" i="6" s="1"/>
  <c r="G1008" i="6"/>
  <c r="I1008" i="6" s="1"/>
  <c r="K1008" i="6" s="1"/>
  <c r="M1008" i="6" s="1"/>
  <c r="G1004" i="6"/>
  <c r="I1004" i="6" s="1"/>
  <c r="K1004" i="6" s="1"/>
  <c r="G993" i="6"/>
  <c r="I993" i="6" s="1"/>
  <c r="K993" i="6" s="1"/>
  <c r="M993" i="6" s="1"/>
  <c r="G989" i="6"/>
  <c r="I989" i="6" s="1"/>
  <c r="K989" i="6" s="1"/>
  <c r="M989" i="6" s="1"/>
  <c r="G988" i="6"/>
  <c r="I988" i="6" s="1"/>
  <c r="K988" i="6" s="1"/>
  <c r="M988" i="6" s="1"/>
  <c r="G987" i="6"/>
  <c r="I987" i="6" s="1"/>
  <c r="K987" i="6" s="1"/>
  <c r="M987" i="6" s="1"/>
  <c r="G986" i="6"/>
  <c r="I986" i="6" s="1"/>
  <c r="K986" i="6" s="1"/>
  <c r="M986" i="6" s="1"/>
  <c r="G975" i="6"/>
  <c r="I975" i="6" s="1"/>
  <c r="K975" i="6" s="1"/>
  <c r="M975" i="6" s="1"/>
  <c r="G971" i="6"/>
  <c r="I971" i="6" s="1"/>
  <c r="K971" i="6" s="1"/>
  <c r="M971" i="6" s="1"/>
  <c r="G967" i="6"/>
  <c r="I967" i="6" s="1"/>
  <c r="K967" i="6" s="1"/>
  <c r="M967" i="6" s="1"/>
  <c r="G963" i="6"/>
  <c r="I963" i="6" s="1"/>
  <c r="K963" i="6" s="1"/>
  <c r="M963" i="6" s="1"/>
  <c r="G952" i="6"/>
  <c r="I952" i="6" s="1"/>
  <c r="K952" i="6" s="1"/>
  <c r="M952" i="6" s="1"/>
  <c r="G948" i="6"/>
  <c r="I948" i="6" s="1"/>
  <c r="K948" i="6" s="1"/>
  <c r="G937" i="6"/>
  <c r="G936" i="6"/>
  <c r="G935" i="6"/>
  <c r="G934" i="6"/>
  <c r="G933" i="6"/>
  <c r="G932" i="6"/>
  <c r="G928" i="6"/>
  <c r="G927" i="6"/>
  <c r="G926" i="6"/>
  <c r="G925" i="6"/>
  <c r="G924" i="6"/>
  <c r="G923" i="6"/>
  <c r="G922" i="6"/>
  <c r="G921" i="6"/>
  <c r="G920" i="6"/>
  <c r="G919" i="6"/>
  <c r="G918" i="6"/>
  <c r="G917" i="6"/>
  <c r="G916" i="6"/>
  <c r="G915" i="6"/>
  <c r="G914" i="6"/>
  <c r="G903" i="6"/>
  <c r="G902" i="6"/>
  <c r="G901" i="6"/>
  <c r="G900" i="6"/>
  <c r="G899" i="6"/>
  <c r="G898" i="6"/>
  <c r="G897" i="6"/>
  <c r="G896" i="6"/>
  <c r="G895" i="6"/>
  <c r="G884" i="6"/>
  <c r="G873" i="6"/>
  <c r="G872" i="6"/>
  <c r="G861" i="6"/>
  <c r="G860" i="6"/>
  <c r="G849" i="6"/>
  <c r="G838" i="6"/>
  <c r="G837" i="6"/>
  <c r="G826" i="6"/>
  <c r="G815" i="6"/>
  <c r="G804" i="6"/>
  <c r="G803" i="6"/>
  <c r="G802" i="6"/>
  <c r="G801" i="6"/>
  <c r="G800" i="6"/>
  <c r="G799" i="6"/>
  <c r="G798" i="6"/>
  <c r="G797" i="6"/>
  <c r="G796" i="6"/>
  <c r="G795" i="6"/>
  <c r="G794" i="6"/>
  <c r="G793" i="6"/>
  <c r="G782" i="6"/>
  <c r="K771" i="6"/>
  <c r="M771" i="6" s="1"/>
  <c r="G760" i="6"/>
  <c r="G748" i="6"/>
  <c r="G747" i="6"/>
  <c r="G746" i="6"/>
  <c r="G745" i="6"/>
  <c r="G744" i="6"/>
  <c r="G743" i="6"/>
  <c r="G731" i="6"/>
  <c r="G730" i="6"/>
  <c r="G729" i="6"/>
  <c r="G728" i="6"/>
  <c r="G727" i="6"/>
  <c r="G726" i="6"/>
  <c r="G715" i="6"/>
  <c r="G714" i="6"/>
  <c r="G703" i="6"/>
  <c r="G692" i="6"/>
  <c r="G681" i="6"/>
  <c r="G670" i="6"/>
  <c r="G658" i="6"/>
  <c r="G657" i="6"/>
  <c r="G656" i="6"/>
  <c r="G655" i="6"/>
  <c r="G644" i="6"/>
  <c r="G633" i="6"/>
  <c r="G622" i="6"/>
  <c r="G611" i="6"/>
  <c r="G600" i="6"/>
  <c r="G599" i="6"/>
  <c r="G598" i="6"/>
  <c r="G587" i="6"/>
  <c r="G586" i="6"/>
  <c r="G585" i="6"/>
  <c r="G584" i="6"/>
  <c r="G580" i="6"/>
  <c r="G579" i="6"/>
  <c r="G578" i="6"/>
  <c r="G577" i="6"/>
  <c r="G576" i="6"/>
  <c r="G565" i="6"/>
  <c r="G564" i="6"/>
  <c r="G560" i="6"/>
  <c r="G559" i="6"/>
  <c r="G558" i="6"/>
  <c r="G557" i="6"/>
  <c r="G556" i="6"/>
  <c r="G555" i="6"/>
  <c r="G554" i="6"/>
  <c r="G550" i="6"/>
  <c r="G549" i="6"/>
  <c r="G545" i="6"/>
  <c r="G544" i="6"/>
  <c r="G543" i="6"/>
  <c r="G542" i="6"/>
  <c r="G541" i="6"/>
  <c r="G540" i="6"/>
  <c r="G539" i="6"/>
  <c r="G538" i="6"/>
  <c r="G537" i="6"/>
  <c r="G526" i="6"/>
  <c r="G515" i="6"/>
  <c r="G511" i="6"/>
  <c r="G500" i="6"/>
  <c r="G496" i="6"/>
  <c r="G492" i="6"/>
  <c r="G481" i="6"/>
  <c r="G480" i="6"/>
  <c r="G469" i="6"/>
  <c r="G468" i="6"/>
  <c r="G467" i="6"/>
  <c r="G466" i="6"/>
  <c r="G465" i="6"/>
  <c r="G464" i="6"/>
  <c r="G453" i="6"/>
  <c r="G452" i="6"/>
  <c r="I452" i="6" s="1"/>
  <c r="G441" i="6"/>
  <c r="G429" i="6"/>
  <c r="G418" i="6"/>
  <c r="G414" i="6"/>
  <c r="G413" i="6"/>
  <c r="G402" i="6"/>
  <c r="G391" i="6"/>
  <c r="G390" i="6"/>
  <c r="G379" i="6"/>
  <c r="G378" i="6"/>
  <c r="G377" i="6"/>
  <c r="G376" i="6"/>
  <c r="G375" i="6"/>
  <c r="G374" i="6"/>
  <c r="G373" i="6"/>
  <c r="G372" i="6"/>
  <c r="G360" i="6"/>
  <c r="G356" i="6"/>
  <c r="G355" i="6"/>
  <c r="G354" i="6"/>
  <c r="G350" i="6"/>
  <c r="G349" i="6"/>
  <c r="G348" i="6"/>
  <c r="G347" i="6"/>
  <c r="G346" i="6"/>
  <c r="G345" i="6"/>
  <c r="G341" i="6"/>
  <c r="G340" i="6"/>
  <c r="G339" i="6"/>
  <c r="G338" i="6"/>
  <c r="G334" i="6"/>
  <c r="G333" i="6"/>
  <c r="G322" i="6"/>
  <c r="G321" i="6"/>
  <c r="G320" i="6"/>
  <c r="G319" i="6"/>
  <c r="G318" i="6"/>
  <c r="G317" i="6"/>
  <c r="G316" i="6"/>
  <c r="G315" i="6"/>
  <c r="G303" i="6"/>
  <c r="G302" i="6"/>
  <c r="G298" i="6"/>
  <c r="G297" i="6"/>
  <c r="G293" i="6"/>
  <c r="G292" i="6"/>
  <c r="G291" i="6"/>
  <c r="G290" i="6"/>
  <c r="G279" i="6"/>
  <c r="G278" i="6"/>
  <c r="G277" i="6"/>
  <c r="G276" i="6"/>
  <c r="G275" i="6"/>
  <c r="G271" i="6"/>
  <c r="G270" i="6"/>
  <c r="G269" i="6"/>
  <c r="G268" i="6"/>
  <c r="G267" i="6"/>
  <c r="G266" i="6"/>
  <c r="G265" i="6"/>
  <c r="G261" i="6"/>
  <c r="G260" i="6"/>
  <c r="G259" i="6"/>
  <c r="G248" i="6"/>
  <c r="G247" i="6"/>
  <c r="G246" i="6"/>
  <c r="G245" i="6"/>
  <c r="G244" i="6"/>
  <c r="G243" i="6"/>
  <c r="G239" i="6"/>
  <c r="G238" i="6"/>
  <c r="G237" i="6"/>
  <c r="G236" i="6"/>
  <c r="D235" i="6"/>
  <c r="G235" i="6" s="1"/>
  <c r="G234" i="6"/>
  <c r="G233" i="6"/>
  <c r="G232" i="6"/>
  <c r="G231" i="6"/>
  <c r="G230" i="6"/>
  <c r="G229" i="6"/>
  <c r="G228" i="6"/>
  <c r="G224" i="6"/>
  <c r="G223" i="6"/>
  <c r="G222" i="6"/>
  <c r="G221" i="6"/>
  <c r="G220" i="6"/>
  <c r="G219" i="6"/>
  <c r="G218" i="6"/>
  <c r="G217" i="6"/>
  <c r="G216" i="6"/>
  <c r="G215" i="6"/>
  <c r="G211" i="6"/>
  <c r="G210" i="6"/>
  <c r="G209" i="6"/>
  <c r="G205" i="6"/>
  <c r="G204" i="6"/>
  <c r="G203" i="6"/>
  <c r="F202" i="6"/>
  <c r="G202" i="6" s="1"/>
  <c r="G201" i="6"/>
  <c r="G200" i="6"/>
  <c r="G199" i="6"/>
  <c r="G198" i="6"/>
  <c r="G194" i="6"/>
  <c r="G193" i="6"/>
  <c r="G192" i="6"/>
  <c r="G191" i="6"/>
  <c r="G190" i="6"/>
  <c r="G189" i="6"/>
  <c r="G188" i="6"/>
  <c r="G187" i="6"/>
  <c r="G183" i="6"/>
  <c r="G182" i="6"/>
  <c r="G181" i="6"/>
  <c r="G180" i="6"/>
  <c r="G179" i="6"/>
  <c r="G178" i="6"/>
  <c r="G177" i="6"/>
  <c r="G176" i="6"/>
  <c r="G175" i="6"/>
  <c r="G174" i="6"/>
  <c r="G173" i="6"/>
  <c r="G162" i="6"/>
  <c r="G161" i="6"/>
  <c r="G150" i="6"/>
  <c r="F139" i="6"/>
  <c r="D139" i="6"/>
  <c r="G138" i="6"/>
  <c r="G137" i="6"/>
  <c r="G126" i="6"/>
  <c r="G125" i="6"/>
  <c r="G124" i="6"/>
  <c r="G120" i="6"/>
  <c r="G119" i="6"/>
  <c r="G118" i="6"/>
  <c r="G114" i="6"/>
  <c r="G113" i="6"/>
  <c r="G101" i="6"/>
  <c r="I101" i="6" s="1"/>
  <c r="K101" i="6" s="1"/>
  <c r="M101" i="6" s="1"/>
  <c r="G97" i="6"/>
  <c r="I97" i="6" s="1"/>
  <c r="K97" i="6" s="1"/>
  <c r="M97" i="6" s="1"/>
  <c r="G96" i="6"/>
  <c r="I96" i="6" s="1"/>
  <c r="K96" i="6" s="1"/>
  <c r="M96" i="6" s="1"/>
  <c r="G95" i="6"/>
  <c r="I95" i="6" s="1"/>
  <c r="K95" i="6" s="1"/>
  <c r="M95" i="6" s="1"/>
  <c r="G83" i="6"/>
  <c r="I83" i="6" s="1"/>
  <c r="K83" i="6" s="1"/>
  <c r="M83" i="6" s="1"/>
  <c r="G82" i="6"/>
  <c r="I82" i="6" s="1"/>
  <c r="K82" i="6" s="1"/>
  <c r="M82" i="6" s="1"/>
  <c r="G81" i="6"/>
  <c r="I81" i="6" s="1"/>
  <c r="K81" i="6" s="1"/>
  <c r="M81" i="6" s="1"/>
  <c r="G80" i="6"/>
  <c r="I80" i="6" s="1"/>
  <c r="K80" i="6" s="1"/>
  <c r="M80" i="6" s="1"/>
  <c r="G76" i="6"/>
  <c r="I76" i="6" s="1"/>
  <c r="K76" i="6" s="1"/>
  <c r="M76" i="6" s="1"/>
  <c r="G75" i="6"/>
  <c r="I75" i="6" s="1"/>
  <c r="K75" i="6" s="1"/>
  <c r="M75" i="6" s="1"/>
  <c r="G74" i="6"/>
  <c r="I74" i="6" s="1"/>
  <c r="K74" i="6" s="1"/>
  <c r="M74" i="6" s="1"/>
  <c r="G73" i="6"/>
  <c r="I73" i="6" s="1"/>
  <c r="K73" i="6" s="1"/>
  <c r="M73" i="6" s="1"/>
  <c r="G72" i="6"/>
  <c r="I72" i="6" s="1"/>
  <c r="K72" i="6" s="1"/>
  <c r="M72" i="6" s="1"/>
  <c r="G71" i="6"/>
  <c r="I71" i="6" s="1"/>
  <c r="K71" i="6" s="1"/>
  <c r="M71" i="6" s="1"/>
  <c r="G67" i="6"/>
  <c r="I67" i="6" s="1"/>
  <c r="K67" i="6" s="1"/>
  <c r="M67" i="6" s="1"/>
  <c r="G66" i="6"/>
  <c r="I66" i="6" s="1"/>
  <c r="K66" i="6" s="1"/>
  <c r="M66" i="6" s="1"/>
  <c r="G65" i="6"/>
  <c r="I65" i="6" s="1"/>
  <c r="K65" i="6" s="1"/>
  <c r="M65" i="6" s="1"/>
  <c r="G61" i="6"/>
  <c r="I61" i="6" s="1"/>
  <c r="K61" i="6" s="1"/>
  <c r="M61" i="6" s="1"/>
  <c r="G60" i="6"/>
  <c r="I60" i="6" s="1"/>
  <c r="K60" i="6" s="1"/>
  <c r="M60" i="6" s="1"/>
  <c r="G59" i="6"/>
  <c r="I59" i="6" s="1"/>
  <c r="K59" i="6" s="1"/>
  <c r="G48" i="6"/>
  <c r="I48" i="6" s="1"/>
  <c r="K48" i="6" s="1"/>
  <c r="M48" i="6" s="1"/>
  <c r="G47" i="6"/>
  <c r="I47" i="6" s="1"/>
  <c r="K47" i="6" s="1"/>
  <c r="M47" i="6" s="1"/>
  <c r="G46" i="6"/>
  <c r="I46" i="6" s="1"/>
  <c r="K46" i="6" s="1"/>
  <c r="G35" i="6"/>
  <c r="I35" i="6" s="1"/>
  <c r="K35" i="6" s="1"/>
  <c r="M35" i="6" s="1"/>
  <c r="G34" i="6"/>
  <c r="I34" i="6" s="1"/>
  <c r="K34" i="6" s="1"/>
  <c r="G23" i="6"/>
  <c r="I23" i="6" s="1"/>
  <c r="K23" i="6" s="1"/>
  <c r="M23" i="6" s="1"/>
  <c r="G22" i="6"/>
  <c r="I22" i="6" s="1"/>
  <c r="K22" i="6" s="1"/>
  <c r="M22" i="6" s="1"/>
  <c r="G21" i="6"/>
  <c r="I21" i="6" s="1"/>
  <c r="K21" i="6" s="1"/>
  <c r="M21" i="6" s="1"/>
  <c r="I20" i="6"/>
  <c r="K20" i="6" s="1"/>
  <c r="M20" i="6" s="1"/>
  <c r="G19" i="6"/>
  <c r="I19" i="6" s="1"/>
  <c r="K19" i="6" s="1"/>
  <c r="G8" i="6"/>
  <c r="I8" i="6" s="1"/>
  <c r="K8" i="6" s="1"/>
  <c r="M8" i="6" s="1"/>
  <c r="G7" i="6"/>
  <c r="I7" i="6" s="1"/>
  <c r="K7" i="6" s="1"/>
  <c r="M7" i="6" s="1"/>
  <c r="G6" i="6"/>
  <c r="I6" i="6" s="1"/>
  <c r="K6" i="6" s="1"/>
  <c r="M6" i="6" s="1"/>
  <c r="G5" i="6"/>
  <c r="I5" i="6" s="1"/>
  <c r="K5" i="6" s="1"/>
  <c r="M5" i="6" s="1"/>
  <c r="G4" i="6"/>
  <c r="I4" i="6" s="1"/>
  <c r="K4" i="6" s="1"/>
  <c r="M1004" i="6" l="1"/>
  <c r="M1017" i="6" s="1"/>
  <c r="K1017" i="6"/>
  <c r="I1064" i="6"/>
  <c r="K1064" i="6" s="1"/>
  <c r="M1064" i="6" s="1"/>
  <c r="I1068" i="6"/>
  <c r="K1068" i="6" s="1"/>
  <c r="M1068" i="6" s="1"/>
  <c r="I1075" i="6"/>
  <c r="K1075" i="6" s="1"/>
  <c r="M1075" i="6" s="1"/>
  <c r="I1082" i="6"/>
  <c r="K1082" i="6" s="1"/>
  <c r="M1082" i="6" s="1"/>
  <c r="I1109" i="6"/>
  <c r="K1109" i="6" s="1"/>
  <c r="I1113" i="6"/>
  <c r="K1113" i="6" s="1"/>
  <c r="M1113" i="6" s="1"/>
  <c r="I1120" i="6"/>
  <c r="K1120" i="6" s="1"/>
  <c r="M1120" i="6" s="1"/>
  <c r="I1124" i="6"/>
  <c r="K1124" i="6" s="1"/>
  <c r="M1124" i="6" s="1"/>
  <c r="I1060" i="6"/>
  <c r="K1060" i="6" s="1"/>
  <c r="M1060" i="6" s="1"/>
  <c r="I1074" i="6"/>
  <c r="K1074" i="6" s="1"/>
  <c r="M1074" i="6" s="1"/>
  <c r="I1081" i="6"/>
  <c r="K1081" i="6" s="1"/>
  <c r="M1081" i="6" s="1"/>
  <c r="I1112" i="6"/>
  <c r="K1112" i="6" s="1"/>
  <c r="M1112" i="6" s="1"/>
  <c r="I1116" i="6"/>
  <c r="K1116" i="6" s="1"/>
  <c r="M1116" i="6" s="1"/>
  <c r="I1065" i="6"/>
  <c r="K1065" i="6" s="1"/>
  <c r="M1065" i="6" s="1"/>
  <c r="I1072" i="6"/>
  <c r="K1072" i="6" s="1"/>
  <c r="M1072" i="6" s="1"/>
  <c r="I1076" i="6"/>
  <c r="K1076" i="6" s="1"/>
  <c r="M1076" i="6" s="1"/>
  <c r="I1083" i="6"/>
  <c r="K1083" i="6" s="1"/>
  <c r="M1083" i="6" s="1"/>
  <c r="I1110" i="6"/>
  <c r="K1110" i="6" s="1"/>
  <c r="M1110" i="6" s="1"/>
  <c r="I1114" i="6"/>
  <c r="K1114" i="6" s="1"/>
  <c r="M1114" i="6" s="1"/>
  <c r="I1121" i="6"/>
  <c r="K1121" i="6" s="1"/>
  <c r="M1121" i="6" s="1"/>
  <c r="I1067" i="6"/>
  <c r="K1067" i="6" s="1"/>
  <c r="M1067" i="6" s="1"/>
  <c r="I1098" i="6"/>
  <c r="K1098" i="6" s="1"/>
  <c r="I1123" i="6"/>
  <c r="K1123" i="6" s="1"/>
  <c r="M1123" i="6" s="1"/>
  <c r="I1059" i="6"/>
  <c r="K1059" i="6" s="1"/>
  <c r="I1066" i="6"/>
  <c r="K1066" i="6" s="1"/>
  <c r="M1066" i="6" s="1"/>
  <c r="I1073" i="6"/>
  <c r="K1073" i="6" s="1"/>
  <c r="M1073" i="6" s="1"/>
  <c r="I1080" i="6"/>
  <c r="K1080" i="6" s="1"/>
  <c r="M1080" i="6" s="1"/>
  <c r="I1087" i="6"/>
  <c r="K1087" i="6" s="1"/>
  <c r="M1087" i="6" s="1"/>
  <c r="I1111" i="6"/>
  <c r="K1111" i="6" s="1"/>
  <c r="M1111" i="6" s="1"/>
  <c r="I1115" i="6"/>
  <c r="K1115" i="6" s="1"/>
  <c r="M1115" i="6" s="1"/>
  <c r="I1122" i="6"/>
  <c r="K1122" i="6" s="1"/>
  <c r="M1122" i="6" s="1"/>
  <c r="I453" i="6"/>
  <c r="K453" i="6" s="1"/>
  <c r="M453" i="6" s="1"/>
  <c r="I481" i="6"/>
  <c r="K481" i="6" s="1"/>
  <c r="I549" i="6"/>
  <c r="K549" i="6" s="1"/>
  <c r="M549" i="6" s="1"/>
  <c r="I577" i="6"/>
  <c r="K577" i="6" s="1"/>
  <c r="M577" i="6" s="1"/>
  <c r="I622" i="6"/>
  <c r="K622" i="6" s="1"/>
  <c r="I715" i="6"/>
  <c r="K715" i="6" s="1"/>
  <c r="M715" i="6" s="1"/>
  <c r="I797" i="6"/>
  <c r="K797" i="6" s="1"/>
  <c r="M797" i="6" s="1"/>
  <c r="I815" i="6"/>
  <c r="K815" i="6" s="1"/>
  <c r="I897" i="6"/>
  <c r="K897" i="6" s="1"/>
  <c r="M897" i="6" s="1"/>
  <c r="I923" i="6"/>
  <c r="K923" i="6" s="1"/>
  <c r="M923" i="6" s="1"/>
  <c r="I464" i="6"/>
  <c r="K464" i="6" s="1"/>
  <c r="M464" i="6" s="1"/>
  <c r="I468" i="6"/>
  <c r="K468" i="6" s="1"/>
  <c r="M468" i="6" s="1"/>
  <c r="I492" i="6"/>
  <c r="K492" i="6" s="1"/>
  <c r="M492" i="6" s="1"/>
  <c r="I515" i="6"/>
  <c r="K515" i="6" s="1"/>
  <c r="I539" i="6"/>
  <c r="K539" i="6" s="1"/>
  <c r="M539" i="6" s="1"/>
  <c r="I543" i="6"/>
  <c r="K543" i="6" s="1"/>
  <c r="M543" i="6" s="1"/>
  <c r="I550" i="6"/>
  <c r="K550" i="6" s="1"/>
  <c r="M550" i="6" s="1"/>
  <c r="I557" i="6"/>
  <c r="K557" i="6" s="1"/>
  <c r="M557" i="6" s="1"/>
  <c r="I564" i="6"/>
  <c r="K564" i="6" s="1"/>
  <c r="M564" i="6" s="1"/>
  <c r="I578" i="6"/>
  <c r="K578" i="6" s="1"/>
  <c r="M578" i="6" s="1"/>
  <c r="I585" i="6"/>
  <c r="K585" i="6" s="1"/>
  <c r="M585" i="6" s="1"/>
  <c r="I599" i="6"/>
  <c r="K599" i="6" s="1"/>
  <c r="M599" i="6" s="1"/>
  <c r="I633" i="6"/>
  <c r="K633" i="6" s="1"/>
  <c r="I657" i="6"/>
  <c r="K657" i="6" s="1"/>
  <c r="M657" i="6" s="1"/>
  <c r="I692" i="6"/>
  <c r="K692" i="6" s="1"/>
  <c r="I726" i="6"/>
  <c r="K726" i="6" s="1"/>
  <c r="I730" i="6"/>
  <c r="K730" i="6" s="1"/>
  <c r="M730" i="6" s="1"/>
  <c r="I745" i="6"/>
  <c r="K745" i="6" s="1"/>
  <c r="M745" i="6" s="1"/>
  <c r="I760" i="6"/>
  <c r="K760" i="6" s="1"/>
  <c r="I794" i="6"/>
  <c r="K794" i="6" s="1"/>
  <c r="M794" i="6" s="1"/>
  <c r="I798" i="6"/>
  <c r="K798" i="6" s="1"/>
  <c r="M798" i="6" s="1"/>
  <c r="I802" i="6"/>
  <c r="K802" i="6" s="1"/>
  <c r="M802" i="6" s="1"/>
  <c r="I826" i="6"/>
  <c r="K826" i="6" s="1"/>
  <c r="I860" i="6"/>
  <c r="K860" i="6" s="1"/>
  <c r="I884" i="6"/>
  <c r="K884" i="6" s="1"/>
  <c r="I898" i="6"/>
  <c r="K898" i="6" s="1"/>
  <c r="M898" i="6" s="1"/>
  <c r="I902" i="6"/>
  <c r="K902" i="6" s="1"/>
  <c r="M902" i="6" s="1"/>
  <c r="I916" i="6"/>
  <c r="K916" i="6" s="1"/>
  <c r="M916" i="6" s="1"/>
  <c r="I920" i="6"/>
  <c r="K920" i="6" s="1"/>
  <c r="M920" i="6" s="1"/>
  <c r="I924" i="6"/>
  <c r="K924" i="6" s="1"/>
  <c r="M924" i="6" s="1"/>
  <c r="I928" i="6"/>
  <c r="K928" i="6" s="1"/>
  <c r="M928" i="6" s="1"/>
  <c r="I935" i="6"/>
  <c r="K935" i="6" s="1"/>
  <c r="M935" i="6" s="1"/>
  <c r="I467" i="6"/>
  <c r="K467" i="6" s="1"/>
  <c r="M467" i="6" s="1"/>
  <c r="I538" i="6"/>
  <c r="K538" i="6" s="1"/>
  <c r="I556" i="6"/>
  <c r="K556" i="6" s="1"/>
  <c r="M556" i="6" s="1"/>
  <c r="I584" i="6"/>
  <c r="K584" i="6" s="1"/>
  <c r="M584" i="6" s="1"/>
  <c r="I656" i="6"/>
  <c r="K656" i="6" s="1"/>
  <c r="M656" i="6" s="1"/>
  <c r="I729" i="6"/>
  <c r="K729" i="6" s="1"/>
  <c r="M729" i="6" s="1"/>
  <c r="I744" i="6"/>
  <c r="K744" i="6" s="1"/>
  <c r="M744" i="6" s="1"/>
  <c r="I748" i="6"/>
  <c r="K748" i="6" s="1"/>
  <c r="M748" i="6" s="1"/>
  <c r="I801" i="6"/>
  <c r="K801" i="6" s="1"/>
  <c r="M801" i="6" s="1"/>
  <c r="I873" i="6"/>
  <c r="K873" i="6" s="1"/>
  <c r="I901" i="6"/>
  <c r="K901" i="6" s="1"/>
  <c r="M901" i="6" s="1"/>
  <c r="I919" i="6"/>
  <c r="K919" i="6" s="1"/>
  <c r="M919" i="6" s="1"/>
  <c r="I927" i="6"/>
  <c r="K927" i="6" s="1"/>
  <c r="M927" i="6" s="1"/>
  <c r="I465" i="6"/>
  <c r="K465" i="6" s="1"/>
  <c r="I469" i="6"/>
  <c r="K469" i="6" s="1"/>
  <c r="M469" i="6" s="1"/>
  <c r="I496" i="6"/>
  <c r="K496" i="6" s="1"/>
  <c r="I526" i="6"/>
  <c r="K526" i="6" s="1"/>
  <c r="K527" i="6" s="1"/>
  <c r="I540" i="6"/>
  <c r="K540" i="6" s="1"/>
  <c r="M540" i="6" s="1"/>
  <c r="I544" i="6"/>
  <c r="K544" i="6" s="1"/>
  <c r="M544" i="6" s="1"/>
  <c r="I554" i="6"/>
  <c r="K554" i="6" s="1"/>
  <c r="M554" i="6" s="1"/>
  <c r="I558" i="6"/>
  <c r="K558" i="6" s="1"/>
  <c r="M558" i="6" s="1"/>
  <c r="I565" i="6"/>
  <c r="K565" i="6" s="1"/>
  <c r="M565" i="6" s="1"/>
  <c r="I579" i="6"/>
  <c r="K579" i="6" s="1"/>
  <c r="M579" i="6" s="1"/>
  <c r="I586" i="6"/>
  <c r="K586" i="6" s="1"/>
  <c r="M586" i="6" s="1"/>
  <c r="I600" i="6"/>
  <c r="K600" i="6" s="1"/>
  <c r="M600" i="6" s="1"/>
  <c r="I644" i="6"/>
  <c r="K644" i="6" s="1"/>
  <c r="I658" i="6"/>
  <c r="K658" i="6" s="1"/>
  <c r="M658" i="6" s="1"/>
  <c r="I703" i="6"/>
  <c r="K703" i="6" s="1"/>
  <c r="I727" i="6"/>
  <c r="K727" i="6" s="1"/>
  <c r="M727" i="6" s="1"/>
  <c r="I731" i="6"/>
  <c r="K731" i="6" s="1"/>
  <c r="M731" i="6" s="1"/>
  <c r="I746" i="6"/>
  <c r="K746" i="6" s="1"/>
  <c r="M746" i="6" s="1"/>
  <c r="I795" i="6"/>
  <c r="K795" i="6" s="1"/>
  <c r="M795" i="6" s="1"/>
  <c r="I799" i="6"/>
  <c r="K799" i="6" s="1"/>
  <c r="M799" i="6" s="1"/>
  <c r="I803" i="6"/>
  <c r="K803" i="6" s="1"/>
  <c r="M803" i="6" s="1"/>
  <c r="I837" i="6"/>
  <c r="K837" i="6" s="1"/>
  <c r="M837" i="6" s="1"/>
  <c r="I861" i="6"/>
  <c r="K861" i="6" s="1"/>
  <c r="M861" i="6" s="1"/>
  <c r="I895" i="6"/>
  <c r="K895" i="6" s="1"/>
  <c r="M895" i="6" s="1"/>
  <c r="I899" i="6"/>
  <c r="K899" i="6" s="1"/>
  <c r="M899" i="6" s="1"/>
  <c r="I903" i="6"/>
  <c r="K903" i="6" s="1"/>
  <c r="M903" i="6" s="1"/>
  <c r="I917" i="6"/>
  <c r="K917" i="6" s="1"/>
  <c r="M917" i="6" s="1"/>
  <c r="I921" i="6"/>
  <c r="K921" i="6" s="1"/>
  <c r="M921" i="6" s="1"/>
  <c r="I925" i="6"/>
  <c r="K925" i="6" s="1"/>
  <c r="M925" i="6" s="1"/>
  <c r="I932" i="6"/>
  <c r="K932" i="6" s="1"/>
  <c r="M932" i="6" s="1"/>
  <c r="I936" i="6"/>
  <c r="K936" i="6" s="1"/>
  <c r="M936" i="6" s="1"/>
  <c r="I511" i="6"/>
  <c r="K511" i="6" s="1"/>
  <c r="M511" i="6" s="1"/>
  <c r="I542" i="6"/>
  <c r="K542" i="6" s="1"/>
  <c r="M542" i="6" s="1"/>
  <c r="I560" i="6"/>
  <c r="K560" i="6" s="1"/>
  <c r="M560" i="6" s="1"/>
  <c r="I598" i="6"/>
  <c r="K598" i="6" s="1"/>
  <c r="I681" i="6"/>
  <c r="K681" i="6" s="1"/>
  <c r="I793" i="6"/>
  <c r="K793" i="6" s="1"/>
  <c r="I849" i="6"/>
  <c r="K849" i="6" s="1"/>
  <c r="I915" i="6"/>
  <c r="K915" i="6" s="1"/>
  <c r="M915" i="6" s="1"/>
  <c r="I934" i="6"/>
  <c r="K934" i="6" s="1"/>
  <c r="M934" i="6" s="1"/>
  <c r="I466" i="6"/>
  <c r="K466" i="6" s="1"/>
  <c r="M466" i="6" s="1"/>
  <c r="I480" i="6"/>
  <c r="K480" i="6" s="1"/>
  <c r="M480" i="6" s="1"/>
  <c r="I500" i="6"/>
  <c r="K500" i="6" s="1"/>
  <c r="M500" i="6" s="1"/>
  <c r="I537" i="6"/>
  <c r="K537" i="6" s="1"/>
  <c r="M537" i="6" s="1"/>
  <c r="I541" i="6"/>
  <c r="K541" i="6" s="1"/>
  <c r="M541" i="6" s="1"/>
  <c r="I545" i="6"/>
  <c r="K545" i="6" s="1"/>
  <c r="M545" i="6" s="1"/>
  <c r="I555" i="6"/>
  <c r="K555" i="6" s="1"/>
  <c r="M555" i="6" s="1"/>
  <c r="I559" i="6"/>
  <c r="K559" i="6" s="1"/>
  <c r="M559" i="6" s="1"/>
  <c r="I576" i="6"/>
  <c r="K576" i="6" s="1"/>
  <c r="I580" i="6"/>
  <c r="K580" i="6" s="1"/>
  <c r="M580" i="6" s="1"/>
  <c r="I587" i="6"/>
  <c r="K587" i="6" s="1"/>
  <c r="M587" i="6" s="1"/>
  <c r="I611" i="6"/>
  <c r="K611" i="6" s="1"/>
  <c r="K612" i="6" s="1"/>
  <c r="I655" i="6"/>
  <c r="K655" i="6" s="1"/>
  <c r="I670" i="6"/>
  <c r="K670" i="6" s="1"/>
  <c r="I714" i="6"/>
  <c r="K714" i="6" s="1"/>
  <c r="I728" i="6"/>
  <c r="K728" i="6" s="1"/>
  <c r="M728" i="6" s="1"/>
  <c r="I743" i="6"/>
  <c r="K743" i="6" s="1"/>
  <c r="I747" i="6"/>
  <c r="K747" i="6" s="1"/>
  <c r="M747" i="6" s="1"/>
  <c r="I782" i="6"/>
  <c r="K782" i="6" s="1"/>
  <c r="I796" i="6"/>
  <c r="K796" i="6" s="1"/>
  <c r="M796" i="6" s="1"/>
  <c r="I800" i="6"/>
  <c r="K800" i="6" s="1"/>
  <c r="M800" i="6" s="1"/>
  <c r="I804" i="6"/>
  <c r="K804" i="6" s="1"/>
  <c r="M804" i="6" s="1"/>
  <c r="I838" i="6"/>
  <c r="K838" i="6" s="1"/>
  <c r="I872" i="6"/>
  <c r="K872" i="6" s="1"/>
  <c r="M872" i="6" s="1"/>
  <c r="I896" i="6"/>
  <c r="K896" i="6" s="1"/>
  <c r="I900" i="6"/>
  <c r="K900" i="6" s="1"/>
  <c r="M900" i="6" s="1"/>
  <c r="I914" i="6"/>
  <c r="K914" i="6" s="1"/>
  <c r="I918" i="6"/>
  <c r="K918" i="6" s="1"/>
  <c r="M918" i="6" s="1"/>
  <c r="I922" i="6"/>
  <c r="K922" i="6" s="1"/>
  <c r="M922" i="6" s="1"/>
  <c r="I926" i="6"/>
  <c r="K926" i="6" s="1"/>
  <c r="M926" i="6" s="1"/>
  <c r="I933" i="6"/>
  <c r="K933" i="6" s="1"/>
  <c r="M933" i="6" s="1"/>
  <c r="I937" i="6"/>
  <c r="K937" i="6" s="1"/>
  <c r="M937" i="6" s="1"/>
  <c r="K452" i="6"/>
  <c r="I429" i="6"/>
  <c r="K429" i="6" s="1"/>
  <c r="I441" i="6"/>
  <c r="K441" i="6" s="1"/>
  <c r="K442" i="6" s="1"/>
  <c r="I418" i="6"/>
  <c r="K418" i="6" s="1"/>
  <c r="M418" i="6" s="1"/>
  <c r="I413" i="6"/>
  <c r="K413" i="6" s="1"/>
  <c r="I414" i="6"/>
  <c r="K414" i="6" s="1"/>
  <c r="M414" i="6" s="1"/>
  <c r="I402" i="6"/>
  <c r="K402" i="6" s="1"/>
  <c r="I374" i="6"/>
  <c r="K374" i="6" s="1"/>
  <c r="M374" i="6" s="1"/>
  <c r="I378" i="6"/>
  <c r="K378" i="6" s="1"/>
  <c r="M378" i="6" s="1"/>
  <c r="I377" i="6"/>
  <c r="K377" i="6" s="1"/>
  <c r="M377" i="6" s="1"/>
  <c r="I375" i="6"/>
  <c r="K375" i="6" s="1"/>
  <c r="M375" i="6" s="1"/>
  <c r="I379" i="6"/>
  <c r="K379" i="6" s="1"/>
  <c r="M379" i="6" s="1"/>
  <c r="I373" i="6"/>
  <c r="K373" i="6" s="1"/>
  <c r="M373" i="6" s="1"/>
  <c r="I391" i="6"/>
  <c r="K391" i="6" s="1"/>
  <c r="M391" i="6" s="1"/>
  <c r="I372" i="6"/>
  <c r="K372" i="6" s="1"/>
  <c r="I376" i="6"/>
  <c r="K376" i="6" s="1"/>
  <c r="M376" i="6" s="1"/>
  <c r="I390" i="6"/>
  <c r="K390" i="6" s="1"/>
  <c r="I338" i="6"/>
  <c r="K338" i="6" s="1"/>
  <c r="M338" i="6" s="1"/>
  <c r="I345" i="6"/>
  <c r="K345" i="6" s="1"/>
  <c r="M345" i="6" s="1"/>
  <c r="I349" i="6"/>
  <c r="K349" i="6" s="1"/>
  <c r="M349" i="6" s="1"/>
  <c r="I356" i="6"/>
  <c r="K356" i="6" s="1"/>
  <c r="M356" i="6" s="1"/>
  <c r="I334" i="6"/>
  <c r="K334" i="6" s="1"/>
  <c r="M334" i="6" s="1"/>
  <c r="I348" i="6"/>
  <c r="K348" i="6" s="1"/>
  <c r="M348" i="6" s="1"/>
  <c r="I355" i="6"/>
  <c r="K355" i="6" s="1"/>
  <c r="M355" i="6" s="1"/>
  <c r="I339" i="6"/>
  <c r="K339" i="6" s="1"/>
  <c r="I341" i="6"/>
  <c r="K341" i="6" s="1"/>
  <c r="M341" i="6" s="1"/>
  <c r="I346" i="6"/>
  <c r="K346" i="6" s="1"/>
  <c r="M346" i="6" s="1"/>
  <c r="I350" i="6"/>
  <c r="K350" i="6" s="1"/>
  <c r="M350" i="6" s="1"/>
  <c r="I360" i="6"/>
  <c r="K360" i="6" s="1"/>
  <c r="M360" i="6" s="1"/>
  <c r="I333" i="6"/>
  <c r="K333" i="6" s="1"/>
  <c r="M333" i="6" s="1"/>
  <c r="I340" i="6"/>
  <c r="K340" i="6" s="1"/>
  <c r="M340" i="6" s="1"/>
  <c r="I347" i="6"/>
  <c r="K347" i="6" s="1"/>
  <c r="M347" i="6" s="1"/>
  <c r="I354" i="6"/>
  <c r="K354" i="6" s="1"/>
  <c r="M354" i="6" s="1"/>
  <c r="I316" i="6"/>
  <c r="K316" i="6" s="1"/>
  <c r="M316" i="6" s="1"/>
  <c r="I320" i="6"/>
  <c r="K320" i="6" s="1"/>
  <c r="M320" i="6" s="1"/>
  <c r="I317" i="6"/>
  <c r="K317" i="6" s="1"/>
  <c r="M317" i="6" s="1"/>
  <c r="I321" i="6"/>
  <c r="K321" i="6" s="1"/>
  <c r="M321" i="6" s="1"/>
  <c r="I318" i="6"/>
  <c r="K318" i="6" s="1"/>
  <c r="M318" i="6" s="1"/>
  <c r="I322" i="6"/>
  <c r="K322" i="6" s="1"/>
  <c r="M322" i="6" s="1"/>
  <c r="I315" i="6"/>
  <c r="K315" i="6" s="1"/>
  <c r="I319" i="6"/>
  <c r="K319" i="6" s="1"/>
  <c r="M319" i="6" s="1"/>
  <c r="I291" i="6"/>
  <c r="K291" i="6" s="1"/>
  <c r="M291" i="6" s="1"/>
  <c r="I298" i="6"/>
  <c r="K298" i="6" s="1"/>
  <c r="M298" i="6" s="1"/>
  <c r="I292" i="6"/>
  <c r="K292" i="6" s="1"/>
  <c r="M292" i="6" s="1"/>
  <c r="I302" i="6"/>
  <c r="K302" i="6" s="1"/>
  <c r="M302" i="6" s="1"/>
  <c r="I293" i="6"/>
  <c r="K293" i="6" s="1"/>
  <c r="M293" i="6" s="1"/>
  <c r="I303" i="6"/>
  <c r="K303" i="6" s="1"/>
  <c r="M303" i="6" s="1"/>
  <c r="I290" i="6"/>
  <c r="K290" i="6" s="1"/>
  <c r="I297" i="6"/>
  <c r="K297" i="6" s="1"/>
  <c r="M297" i="6" s="1"/>
  <c r="I270" i="6"/>
  <c r="K270" i="6" s="1"/>
  <c r="M270" i="6" s="1"/>
  <c r="I260" i="6"/>
  <c r="K260" i="6" s="1"/>
  <c r="I267" i="6"/>
  <c r="K267" i="6" s="1"/>
  <c r="M267" i="6" s="1"/>
  <c r="I271" i="6"/>
  <c r="K271" i="6" s="1"/>
  <c r="M271" i="6" s="1"/>
  <c r="I259" i="6"/>
  <c r="K259" i="6" s="1"/>
  <c r="M259" i="6" s="1"/>
  <c r="I266" i="6"/>
  <c r="K266" i="6" s="1"/>
  <c r="M266" i="6" s="1"/>
  <c r="I277" i="6"/>
  <c r="K277" i="6" s="1"/>
  <c r="M277" i="6" s="1"/>
  <c r="I278" i="6"/>
  <c r="K278" i="6" s="1"/>
  <c r="M278" i="6" s="1"/>
  <c r="I261" i="6"/>
  <c r="K261" i="6" s="1"/>
  <c r="M261" i="6" s="1"/>
  <c r="I268" i="6"/>
  <c r="K268" i="6" s="1"/>
  <c r="M268" i="6" s="1"/>
  <c r="I275" i="6"/>
  <c r="K275" i="6" s="1"/>
  <c r="M275" i="6" s="1"/>
  <c r="I279" i="6"/>
  <c r="K279" i="6" s="1"/>
  <c r="M279" i="6" s="1"/>
  <c r="I265" i="6"/>
  <c r="K265" i="6" s="1"/>
  <c r="M265" i="6" s="1"/>
  <c r="I269" i="6"/>
  <c r="K269" i="6" s="1"/>
  <c r="M269" i="6" s="1"/>
  <c r="I276" i="6"/>
  <c r="K276" i="6" s="1"/>
  <c r="M276" i="6" s="1"/>
  <c r="I175" i="6"/>
  <c r="K175" i="6" s="1"/>
  <c r="M175" i="6" s="1"/>
  <c r="I179" i="6"/>
  <c r="K179" i="6" s="1"/>
  <c r="M179" i="6" s="1"/>
  <c r="I183" i="6"/>
  <c r="K183" i="6" s="1"/>
  <c r="M183" i="6" s="1"/>
  <c r="I190" i="6"/>
  <c r="K190" i="6" s="1"/>
  <c r="M190" i="6" s="1"/>
  <c r="I194" i="6"/>
  <c r="K194" i="6" s="1"/>
  <c r="M194" i="6" s="1"/>
  <c r="I201" i="6"/>
  <c r="K201" i="6" s="1"/>
  <c r="M201" i="6" s="1"/>
  <c r="I205" i="6"/>
  <c r="K205" i="6" s="1"/>
  <c r="M205" i="6" s="1"/>
  <c r="I215" i="6"/>
  <c r="K215" i="6" s="1"/>
  <c r="M215" i="6" s="1"/>
  <c r="I219" i="6"/>
  <c r="K219" i="6" s="1"/>
  <c r="M219" i="6" s="1"/>
  <c r="I223" i="6"/>
  <c r="K223" i="6" s="1"/>
  <c r="M223" i="6" s="1"/>
  <c r="I230" i="6"/>
  <c r="K230" i="6" s="1"/>
  <c r="M230" i="6" s="1"/>
  <c r="I234" i="6"/>
  <c r="K234" i="6" s="1"/>
  <c r="M234" i="6" s="1"/>
  <c r="I238" i="6"/>
  <c r="K238" i="6" s="1"/>
  <c r="M238" i="6" s="1"/>
  <c r="I245" i="6"/>
  <c r="K245" i="6" s="1"/>
  <c r="M245" i="6" s="1"/>
  <c r="I176" i="6"/>
  <c r="K176" i="6" s="1"/>
  <c r="M176" i="6" s="1"/>
  <c r="I180" i="6"/>
  <c r="K180" i="6" s="1"/>
  <c r="M180" i="6" s="1"/>
  <c r="I187" i="6"/>
  <c r="K187" i="6" s="1"/>
  <c r="M187" i="6" s="1"/>
  <c r="I191" i="6"/>
  <c r="K191" i="6" s="1"/>
  <c r="M191" i="6" s="1"/>
  <c r="I198" i="6"/>
  <c r="K198" i="6" s="1"/>
  <c r="M198" i="6" s="1"/>
  <c r="I202" i="6"/>
  <c r="K202" i="6" s="1"/>
  <c r="M202" i="6" s="1"/>
  <c r="I209" i="6"/>
  <c r="K209" i="6" s="1"/>
  <c r="M209" i="6" s="1"/>
  <c r="I216" i="6"/>
  <c r="K216" i="6" s="1"/>
  <c r="M216" i="6" s="1"/>
  <c r="I220" i="6"/>
  <c r="K220" i="6" s="1"/>
  <c r="M220" i="6" s="1"/>
  <c r="I224" i="6"/>
  <c r="K224" i="6" s="1"/>
  <c r="M224" i="6" s="1"/>
  <c r="I231" i="6"/>
  <c r="K231" i="6" s="1"/>
  <c r="M231" i="6" s="1"/>
  <c r="I235" i="6"/>
  <c r="K235" i="6" s="1"/>
  <c r="M235" i="6" s="1"/>
  <c r="I239" i="6"/>
  <c r="K239" i="6" s="1"/>
  <c r="M239" i="6" s="1"/>
  <c r="I246" i="6"/>
  <c r="K246" i="6" s="1"/>
  <c r="M246" i="6" s="1"/>
  <c r="I173" i="6"/>
  <c r="K173" i="6" s="1"/>
  <c r="I177" i="6"/>
  <c r="K177" i="6" s="1"/>
  <c r="M177" i="6" s="1"/>
  <c r="I181" i="6"/>
  <c r="K181" i="6" s="1"/>
  <c r="M181" i="6" s="1"/>
  <c r="I188" i="6"/>
  <c r="K188" i="6" s="1"/>
  <c r="M188" i="6" s="1"/>
  <c r="I192" i="6"/>
  <c r="K192" i="6" s="1"/>
  <c r="M192" i="6" s="1"/>
  <c r="I199" i="6"/>
  <c r="K199" i="6" s="1"/>
  <c r="M199" i="6" s="1"/>
  <c r="I203" i="6"/>
  <c r="K203" i="6" s="1"/>
  <c r="M203" i="6" s="1"/>
  <c r="I210" i="6"/>
  <c r="K210" i="6" s="1"/>
  <c r="M210" i="6" s="1"/>
  <c r="I217" i="6"/>
  <c r="K217" i="6" s="1"/>
  <c r="M217" i="6" s="1"/>
  <c r="I221" i="6"/>
  <c r="K221" i="6" s="1"/>
  <c r="M221" i="6" s="1"/>
  <c r="I228" i="6"/>
  <c r="K228" i="6" s="1"/>
  <c r="M228" i="6" s="1"/>
  <c r="I232" i="6"/>
  <c r="K232" i="6" s="1"/>
  <c r="M232" i="6" s="1"/>
  <c r="I236" i="6"/>
  <c r="K236" i="6" s="1"/>
  <c r="M236" i="6" s="1"/>
  <c r="I243" i="6"/>
  <c r="K243" i="6" s="1"/>
  <c r="M243" i="6" s="1"/>
  <c r="I247" i="6"/>
  <c r="K247" i="6" s="1"/>
  <c r="M247" i="6" s="1"/>
  <c r="I174" i="6"/>
  <c r="K174" i="6" s="1"/>
  <c r="M174" i="6" s="1"/>
  <c r="I178" i="6"/>
  <c r="K178" i="6" s="1"/>
  <c r="M178" i="6" s="1"/>
  <c r="I182" i="6"/>
  <c r="K182" i="6" s="1"/>
  <c r="M182" i="6" s="1"/>
  <c r="I189" i="6"/>
  <c r="K189" i="6" s="1"/>
  <c r="M189" i="6" s="1"/>
  <c r="I193" i="6"/>
  <c r="K193" i="6" s="1"/>
  <c r="M193" i="6" s="1"/>
  <c r="I200" i="6"/>
  <c r="K200" i="6" s="1"/>
  <c r="M200" i="6" s="1"/>
  <c r="I204" i="6"/>
  <c r="K204" i="6" s="1"/>
  <c r="M204" i="6" s="1"/>
  <c r="I211" i="6"/>
  <c r="K211" i="6" s="1"/>
  <c r="M211" i="6" s="1"/>
  <c r="I218" i="6"/>
  <c r="K218" i="6" s="1"/>
  <c r="M218" i="6" s="1"/>
  <c r="I222" i="6"/>
  <c r="K222" i="6" s="1"/>
  <c r="M222" i="6" s="1"/>
  <c r="I229" i="6"/>
  <c r="K229" i="6" s="1"/>
  <c r="M229" i="6" s="1"/>
  <c r="I233" i="6"/>
  <c r="K233" i="6" s="1"/>
  <c r="M233" i="6" s="1"/>
  <c r="I237" i="6"/>
  <c r="K237" i="6" s="1"/>
  <c r="M237" i="6" s="1"/>
  <c r="I244" i="6"/>
  <c r="K244" i="6" s="1"/>
  <c r="M244" i="6" s="1"/>
  <c r="I248" i="6"/>
  <c r="K248" i="6" s="1"/>
  <c r="M248" i="6" s="1"/>
  <c r="I162" i="6"/>
  <c r="K162" i="6" s="1"/>
  <c r="M162" i="6" s="1"/>
  <c r="I161" i="6"/>
  <c r="K161" i="6" s="1"/>
  <c r="I124" i="6"/>
  <c r="K124" i="6" s="1"/>
  <c r="M124" i="6" s="1"/>
  <c r="I118" i="6"/>
  <c r="K118" i="6" s="1"/>
  <c r="M118" i="6" s="1"/>
  <c r="I125" i="6"/>
  <c r="K125" i="6" s="1"/>
  <c r="M125" i="6" s="1"/>
  <c r="I119" i="6"/>
  <c r="K119" i="6" s="1"/>
  <c r="M119" i="6" s="1"/>
  <c r="I126" i="6"/>
  <c r="K126" i="6" s="1"/>
  <c r="M126" i="6" s="1"/>
  <c r="I114" i="6"/>
  <c r="K114" i="6" s="1"/>
  <c r="M114" i="6" s="1"/>
  <c r="I138" i="6"/>
  <c r="K138" i="6" s="1"/>
  <c r="M138" i="6" s="1"/>
  <c r="I113" i="6"/>
  <c r="K113" i="6" s="1"/>
  <c r="I120" i="6"/>
  <c r="K120" i="6" s="1"/>
  <c r="M120" i="6" s="1"/>
  <c r="I137" i="6"/>
  <c r="K137" i="6" s="1"/>
  <c r="I150" i="6"/>
  <c r="K150" i="6" s="1"/>
  <c r="M150" i="6" s="1"/>
  <c r="M151" i="6" s="1"/>
  <c r="G139" i="6"/>
  <c r="K9" i="6"/>
  <c r="M4" i="6"/>
  <c r="M9" i="6" s="1"/>
  <c r="K24" i="6"/>
  <c r="M19" i="6"/>
  <c r="M24" i="6" s="1"/>
  <c r="M46" i="6"/>
  <c r="M49" i="6" s="1"/>
  <c r="K49" i="6"/>
  <c r="M34" i="6"/>
  <c r="M36" i="6" s="1"/>
  <c r="K36" i="6"/>
  <c r="M59" i="6"/>
  <c r="M84" i="6" s="1"/>
  <c r="K84" i="6"/>
  <c r="M102" i="6"/>
  <c r="K102" i="6"/>
  <c r="K772" i="6"/>
  <c r="M772" i="6"/>
  <c r="K953" i="6"/>
  <c r="M948" i="6"/>
  <c r="M953" i="6" s="1"/>
  <c r="M994" i="6"/>
  <c r="M1037" i="6"/>
  <c r="M1048" i="6"/>
  <c r="M1049" i="6" s="1"/>
  <c r="K1049" i="6"/>
  <c r="M976" i="6"/>
  <c r="K976" i="6"/>
  <c r="K994" i="6"/>
  <c r="K1037" i="6"/>
  <c r="M681" i="6" l="1"/>
  <c r="M682" i="6" s="1"/>
  <c r="K682" i="6"/>
  <c r="K885" i="6"/>
  <c r="M884" i="6"/>
  <c r="M885" i="6" s="1"/>
  <c r="M1059" i="6"/>
  <c r="M1088" i="6" s="1"/>
  <c r="K1088" i="6"/>
  <c r="M1098" i="6"/>
  <c r="M1099" i="6" s="1"/>
  <c r="K1099" i="6"/>
  <c r="M1109" i="6"/>
  <c r="M1125" i="6" s="1"/>
  <c r="K1125" i="6"/>
  <c r="M670" i="6"/>
  <c r="M671" i="6" s="1"/>
  <c r="K671" i="6"/>
  <c r="M849" i="6"/>
  <c r="M850" i="6" s="1"/>
  <c r="K850" i="6"/>
  <c r="M633" i="6"/>
  <c r="M634" i="6" s="1"/>
  <c r="K634" i="6"/>
  <c r="M622" i="6"/>
  <c r="M623" i="6" s="1"/>
  <c r="K623" i="6"/>
  <c r="M692" i="6"/>
  <c r="M693" i="6" s="1"/>
  <c r="K693" i="6"/>
  <c r="K827" i="6"/>
  <c r="M826" i="6"/>
  <c r="M827" i="6" s="1"/>
  <c r="K761" i="6"/>
  <c r="M760" i="6"/>
  <c r="M761" i="6" s="1"/>
  <c r="M611" i="6"/>
  <c r="M612" i="6" s="1"/>
  <c r="M526" i="6"/>
  <c r="M527" i="6" s="1"/>
  <c r="M896" i="6"/>
  <c r="M904" i="6" s="1"/>
  <c r="K904" i="6"/>
  <c r="M743" i="6"/>
  <c r="M749" i="6" s="1"/>
  <c r="K749" i="6"/>
  <c r="K588" i="6"/>
  <c r="M576" i="6"/>
  <c r="M588" i="6" s="1"/>
  <c r="M465" i="6"/>
  <c r="K470" i="6"/>
  <c r="K816" i="6"/>
  <c r="M815" i="6"/>
  <c r="M816" i="6" s="1"/>
  <c r="K938" i="6"/>
  <c r="M914" i="6"/>
  <c r="M938" i="6" s="1"/>
  <c r="K783" i="6"/>
  <c r="M782" i="6"/>
  <c r="M783" i="6" s="1"/>
  <c r="M598" i="6"/>
  <c r="M601" i="6" s="1"/>
  <c r="K601" i="6"/>
  <c r="M496" i="6"/>
  <c r="M501" i="6" s="1"/>
  <c r="K501" i="6"/>
  <c r="M860" i="6"/>
  <c r="M862" i="6" s="1"/>
  <c r="K862" i="6"/>
  <c r="M726" i="6"/>
  <c r="M732" i="6" s="1"/>
  <c r="K732" i="6"/>
  <c r="M481" i="6"/>
  <c r="M482" i="6" s="1"/>
  <c r="K482" i="6"/>
  <c r="M655" i="6"/>
  <c r="M659" i="6" s="1"/>
  <c r="K659" i="6"/>
  <c r="M793" i="6"/>
  <c r="M805" i="6" s="1"/>
  <c r="K805" i="6"/>
  <c r="M644" i="6"/>
  <c r="M645" i="6" s="1"/>
  <c r="K645" i="6"/>
  <c r="M873" i="6"/>
  <c r="M874" i="6" s="1"/>
  <c r="K874" i="6"/>
  <c r="M538" i="6"/>
  <c r="M566" i="6" s="1"/>
  <c r="K566" i="6"/>
  <c r="M838" i="6"/>
  <c r="M839" i="6" s="1"/>
  <c r="K839" i="6"/>
  <c r="M714" i="6"/>
  <c r="M716" i="6" s="1"/>
  <c r="K716" i="6"/>
  <c r="K704" i="6"/>
  <c r="M703" i="6"/>
  <c r="M704" i="6" s="1"/>
  <c r="M515" i="6"/>
  <c r="M516" i="6" s="1"/>
  <c r="K516" i="6"/>
  <c r="M470" i="6"/>
  <c r="M452" i="6"/>
  <c r="M454" i="6" s="1"/>
  <c r="K454" i="6"/>
  <c r="M441" i="6"/>
  <c r="M429" i="6"/>
  <c r="M430" i="6" s="1"/>
  <c r="K430" i="6"/>
  <c r="M413" i="6"/>
  <c r="M419" i="6" s="1"/>
  <c r="K419" i="6"/>
  <c r="K403" i="6"/>
  <c r="M402" i="6"/>
  <c r="M403" i="6" s="1"/>
  <c r="K392" i="6"/>
  <c r="M390" i="6"/>
  <c r="M392" i="6" s="1"/>
  <c r="M372" i="6"/>
  <c r="M380" i="6" s="1"/>
  <c r="K380" i="6"/>
  <c r="M339" i="6"/>
  <c r="M361" i="6" s="1"/>
  <c r="K361" i="6"/>
  <c r="K323" i="6"/>
  <c r="M315" i="6"/>
  <c r="M323" i="6" s="1"/>
  <c r="M290" i="6"/>
  <c r="M304" i="6" s="1"/>
  <c r="K304" i="6"/>
  <c r="M260" i="6"/>
  <c r="M280" i="6" s="1"/>
  <c r="K280" i="6"/>
  <c r="K249" i="6"/>
  <c r="M173" i="6"/>
  <c r="M249" i="6" s="1"/>
  <c r="K163" i="6"/>
  <c r="M161" i="6"/>
  <c r="M163" i="6" s="1"/>
  <c r="K127" i="6"/>
  <c r="M113" i="6"/>
  <c r="M127" i="6" s="1"/>
  <c r="M137" i="6"/>
  <c r="I139" i="6"/>
  <c r="K139" i="6" s="1"/>
  <c r="K151" i="6"/>
  <c r="M442" i="6" l="1"/>
  <c r="M139" i="6"/>
  <c r="M140" i="6" s="1"/>
  <c r="K140" i="6"/>
</calcChain>
</file>

<file path=xl/sharedStrings.xml><?xml version="1.0" encoding="utf-8"?>
<sst xmlns="http://schemas.openxmlformats.org/spreadsheetml/2006/main" count="5048" uniqueCount="544">
  <si>
    <t>Lp.</t>
  </si>
  <si>
    <t>CSK</t>
  </si>
  <si>
    <t>CKD</t>
  </si>
  <si>
    <t>SPORNA</t>
  </si>
  <si>
    <t>Szacunkowa ilość "j.m."
na 12 m-cy</t>
  </si>
  <si>
    <t>Wielkość op.  w "j.m."</t>
  </si>
  <si>
    <t>VAT 
(%)</t>
  </si>
  <si>
    <t>Numer i nazwa dokumentu dopuszczającego do obrotu i do używania
/jeżeli dotyczy/</t>
  </si>
  <si>
    <t>a</t>
  </si>
  <si>
    <t>b</t>
  </si>
  <si>
    <t>c</t>
  </si>
  <si>
    <t>d</t>
  </si>
  <si>
    <t>e</t>
  </si>
  <si>
    <t>f</t>
  </si>
  <si>
    <t>g</t>
  </si>
  <si>
    <t>h</t>
  </si>
  <si>
    <t>i</t>
  </si>
  <si>
    <t>j</t>
  </si>
  <si>
    <t>k</t>
  </si>
  <si>
    <t>l</t>
  </si>
  <si>
    <t>ł</t>
  </si>
  <si>
    <t>m</t>
  </si>
  <si>
    <t>1.</t>
  </si>
  <si>
    <t>UWAGA:</t>
  </si>
  <si>
    <t>RAZEM:</t>
  </si>
  <si>
    <t>►</t>
  </si>
  <si>
    <t xml:space="preserve">Formularz zawiera formuły ułatwiajace sporządzenie oferty. </t>
  </si>
  <si>
    <t>Data i podpis upoważnionego przedstawiciela Wykonawcy...............................................</t>
  </si>
  <si>
    <t>2.</t>
  </si>
  <si>
    <t>3.</t>
  </si>
  <si>
    <t>4.</t>
  </si>
  <si>
    <t>Zamawiający zastrzega, iż ocenie zostanie poddana tylko ta oferta, która będzie zawierała 100% oferowanych propozycji cenowych.</t>
  </si>
  <si>
    <t>5.</t>
  </si>
  <si>
    <t>6.</t>
  </si>
  <si>
    <t>7.</t>
  </si>
  <si>
    <t>8.</t>
  </si>
  <si>
    <t>9.</t>
  </si>
  <si>
    <t>10.</t>
  </si>
  <si>
    <t>11.</t>
  </si>
  <si>
    <t>szt.</t>
  </si>
  <si>
    <t>op.</t>
  </si>
  <si>
    <t>Dren z PCV 7,0/10,0 a 50 mb balonowy</t>
  </si>
  <si>
    <t>Dren z PCV 8,0/12,0 a 50 mb balonowy</t>
  </si>
  <si>
    <t xml:space="preserve"> </t>
  </si>
  <si>
    <t xml:space="preserve">op. </t>
  </si>
  <si>
    <t>para</t>
  </si>
  <si>
    <t>szt</t>
  </si>
  <si>
    <t>kpl.</t>
  </si>
  <si>
    <t xml:space="preserve">szt </t>
  </si>
  <si>
    <t>kmpl.</t>
  </si>
  <si>
    <t>Papier termoczuły do aparatu do elektroterapii 110/20/B/N</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</si>
  <si>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</si>
  <si>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</si>
  <si>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</si>
  <si>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</si>
  <si>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</si>
  <si>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</si>
  <si>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</si>
  <si>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</si>
  <si>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</si>
  <si>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</si>
  <si>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</si>
  <si>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</si>
  <si>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</si>
  <si>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</si>
  <si>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</si>
  <si>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</si>
  <si>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</si>
  <si>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</si>
  <si>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</si>
  <si>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</si>
  <si>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</si>
  <si>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</si>
  <si>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</si>
  <si>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</si>
  <si>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</si>
  <si>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</si>
  <si>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</si>
  <si>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</si>
  <si>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</si>
  <si>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</si>
  <si>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</si>
  <si>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</si>
  <si>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</si>
  <si>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47.</t>
  </si>
  <si>
    <t>48.</t>
  </si>
  <si>
    <t>49.</t>
  </si>
  <si>
    <t>50.</t>
  </si>
  <si>
    <t>51.</t>
  </si>
  <si>
    <t>52.</t>
  </si>
  <si>
    <t>53.</t>
  </si>
  <si>
    <t>54.</t>
  </si>
  <si>
    <t>55.</t>
  </si>
  <si>
    <t>56.</t>
  </si>
  <si>
    <t>57.</t>
  </si>
  <si>
    <t>58.</t>
  </si>
  <si>
    <t>Wartość brutto  w zł</t>
  </si>
  <si>
    <t>Producent/ Nazwa handlowa produktu / Numer katalogowy / Klasa wyrobu medycznego
-jeżeli dotyczy</t>
  </si>
  <si>
    <t>Jm.</t>
  </si>
  <si>
    <t>Przedmiot zamówienia</t>
  </si>
  <si>
    <t>n</t>
  </si>
  <si>
    <r>
      <t xml:space="preserve">Wartości i liczby w kolumnach i), j), k), ł) należy wpisać </t>
    </r>
    <r>
      <rPr>
        <u/>
        <sz val="8"/>
        <rFont val="Tahoma"/>
        <family val="2"/>
        <charset val="238"/>
      </rPr>
      <t>z dokładnością do dwóch miejsc po przecinku</t>
    </r>
    <r>
      <rPr>
        <sz val="8"/>
        <rFont val="Tahoma"/>
        <family val="2"/>
        <charset val="238"/>
      </rPr>
      <t>.</t>
    </r>
  </si>
  <si>
    <t>Wartości i liczby w kolumnach i), j), k), ł) należy wpisać z dokładnością do dwóch miejsc po przecinku..</t>
  </si>
  <si>
    <t>Wartości i liczby w kolumnach i), j), k), ł) należy wpisać z dokładnością do dwóch miejsc po przecinku.</t>
  </si>
  <si>
    <t>Oferowana ilość opakowań
g:h</t>
  </si>
  <si>
    <t>Wartość netto
/ i* j /</t>
  </si>
  <si>
    <r>
      <t xml:space="preserve"> Wystarczy wprowadzić dane do kolumny h) Wielkość opakowania w "j.m." oraz do kol. j) Cena jednostkowa netto/ op.</t>
    </r>
    <r>
      <rPr>
        <b/>
        <u/>
        <sz val="8"/>
        <rFont val="Tahoma"/>
        <family val="2"/>
        <charset val="238"/>
      </rPr>
      <t xml:space="preserve"> i zaakceptować bądź zmienić  stawkę podatku VAT</t>
    </r>
    <r>
      <rPr>
        <sz val="8"/>
        <rFont val="Tahoma"/>
        <family val="2"/>
        <charset val="238"/>
      </rPr>
      <t xml:space="preserve">, aby uzyskać cenę oferty.  </t>
    </r>
  </si>
  <si>
    <r>
      <t xml:space="preserve"> Wystarczy wprowadzić dane do kolumny h) Wielkość opakowania w "j.m." oraz do kol. j) Cena jednostkowa netto/ op.</t>
    </r>
    <r>
      <rPr>
        <b/>
        <u/>
        <sz val="8"/>
        <rFont val="Tahoma"/>
        <family val="2"/>
        <charset val="238"/>
      </rPr>
      <t xml:space="preserve"> i zaakceptować bądź zmienić  stawkę podatku VAT</t>
    </r>
    <r>
      <rPr>
        <sz val="8"/>
        <rFont val="Tahoma"/>
        <family val="2"/>
        <charset val="238"/>
      </rPr>
      <t xml:space="preserve">, aby uzyskać cenę oferty.   </t>
    </r>
  </si>
  <si>
    <r>
      <t xml:space="preserve"> Wystarczy wprowadzić dane do kolumny h) Wielkość opakowania w "j.m." oraz do kol. j) Cena jednostkowa netto/ op.</t>
    </r>
    <r>
      <rPr>
        <b/>
        <u/>
        <sz val="8"/>
        <rFont val="Tahoma"/>
        <family val="2"/>
        <charset val="238"/>
      </rPr>
      <t xml:space="preserve"> i zaakceptować bądź zmienić  stawkę podatku VAT</t>
    </r>
    <r>
      <rPr>
        <sz val="8"/>
        <rFont val="Tahoma"/>
        <family val="2"/>
        <charset val="238"/>
      </rPr>
      <t xml:space="preserve">, aby uzyskać cenę oferty.    </t>
    </r>
  </si>
  <si>
    <r>
      <t xml:space="preserve">  Wystarczy wprowadzić dane do kolumny h) Wielkość opakowania w "j.m." oraz do kol. j) Cena jednostkowa netto/ op.</t>
    </r>
    <r>
      <rPr>
        <b/>
        <u/>
        <sz val="8"/>
        <rFont val="Tahoma"/>
        <family val="2"/>
        <charset val="238"/>
      </rPr>
      <t xml:space="preserve"> i zaakceptować bądź zmienić  stawkę podatku VAT</t>
    </r>
    <r>
      <rPr>
        <sz val="8"/>
        <rFont val="Tahoma"/>
        <family val="2"/>
        <charset val="238"/>
      </rPr>
      <t xml:space="preserve">, aby uzyskać cenę oferty.    </t>
    </r>
  </si>
  <si>
    <r>
      <t xml:space="preserve">Cena jednostkowa  </t>
    </r>
    <r>
      <rPr>
        <b/>
        <u/>
        <sz val="8"/>
        <rFont val="Tahoma"/>
        <family val="2"/>
        <charset val="238"/>
      </rPr>
      <t>netto / op.</t>
    </r>
  </si>
  <si>
    <r>
      <rPr>
        <b/>
        <sz val="8"/>
        <rFont val="Tahoma"/>
        <family val="2"/>
        <charset val="238"/>
      </rPr>
      <t>Kaniule nosowe</t>
    </r>
    <r>
      <rPr>
        <sz val="8"/>
        <rFont val="Tahoma"/>
        <family val="2"/>
        <charset val="238"/>
      </rPr>
      <t xml:space="preserve"> do monitorowania przepływu powietrza z końcówką LUER, dł. 35-45 cm;</t>
    </r>
    <r>
      <rPr>
        <b/>
        <sz val="8"/>
        <rFont val="Tahoma"/>
        <family val="2"/>
        <charset val="238"/>
      </rPr>
      <t xml:space="preserve"> opakowanie max  50 szt.</t>
    </r>
  </si>
  <si>
    <r>
      <rPr>
        <b/>
        <sz val="8"/>
        <rFont val="Tahoma"/>
        <family val="2"/>
        <charset val="238"/>
      </rPr>
      <t>Kaniule nosowe</t>
    </r>
    <r>
      <rPr>
        <sz val="8"/>
        <rFont val="Tahoma"/>
        <family val="2"/>
        <charset val="238"/>
      </rPr>
      <t xml:space="preserve"> do monitorowania przepływu powietrza z końcówką LUER, dł. 180-200 cm; </t>
    </r>
    <r>
      <rPr>
        <b/>
        <sz val="8"/>
        <rFont val="Tahoma"/>
        <family val="2"/>
        <charset val="238"/>
      </rPr>
      <t>opakowanie max 50 szt.</t>
    </r>
  </si>
  <si>
    <t xml:space="preserve">Pojemnik do dobowej zbiórki moczu, jednorazowy z pokrywą; opakowanie max 100 szt.  </t>
  </si>
  <si>
    <t>Pasta EVERY; opakowanie max 50 szt.</t>
  </si>
  <si>
    <r>
      <t xml:space="preserve">Wkład jednorazowy  z żelem na wydzielinę o poj. 2 L, kompatybilny z posiadającymi przez zamawiającego zbiornikami i urządzeniami firmy Serres; </t>
    </r>
    <r>
      <rPr>
        <b/>
        <sz val="8"/>
        <rFont val="Tahoma"/>
        <family val="2"/>
        <charset val="238"/>
      </rPr>
      <t>opakowanie max 24 szt.</t>
    </r>
  </si>
  <si>
    <r>
      <t xml:space="preserve">Wkład workowy do systemu ssania SERRES o poj. 1000 ml, z drenem o dł. 3 m; </t>
    </r>
    <r>
      <rPr>
        <b/>
        <sz val="8"/>
        <rFont val="Tahoma"/>
        <family val="2"/>
        <charset val="238"/>
      </rPr>
      <t>opakowanie max 40 szt.</t>
    </r>
  </si>
  <si>
    <r>
      <t xml:space="preserve">Oferowana ilość </t>
    </r>
    <r>
      <rPr>
        <b/>
        <u/>
        <sz val="8"/>
        <rFont val="Tahoma"/>
        <family val="2"/>
        <charset val="238"/>
      </rPr>
      <t>opakowań</t>
    </r>
    <r>
      <rPr>
        <sz val="8"/>
        <rFont val="Tahoma"/>
        <family val="2"/>
        <charset val="238"/>
      </rPr>
      <t xml:space="preserve">
g:h</t>
    </r>
  </si>
  <si>
    <t>saszetka</t>
  </si>
  <si>
    <r>
      <t xml:space="preserve">Zamawiający wymaga dostarczenia próbek - po 1 op. z rozmiaru </t>
    </r>
    <r>
      <rPr>
        <u/>
        <sz val="8"/>
        <rFont val="Tahoma"/>
        <family val="2"/>
        <charset val="238"/>
      </rPr>
      <t>na wezwanie zamawiającego</t>
    </r>
    <r>
      <rPr>
        <sz val="8"/>
        <rFont val="Tahoma"/>
        <family val="2"/>
        <charset val="238"/>
      </rPr>
      <t>.</t>
    </r>
  </si>
  <si>
    <r>
      <t>Wystarczy wprowadzić dane  do kol. j) Cena jednostkowa netto/ op.</t>
    </r>
    <r>
      <rPr>
        <b/>
        <u/>
        <sz val="8"/>
        <rFont val="Tahoma"/>
        <family val="2"/>
        <charset val="238"/>
      </rPr>
      <t xml:space="preserve"> i zaakceptować bądź zmienić  stawkę podatku VAT</t>
    </r>
    <r>
      <rPr>
        <sz val="8"/>
        <rFont val="Tahoma"/>
        <family val="2"/>
        <charset val="238"/>
      </rPr>
      <t xml:space="preserve">, aby uzyskać cenę oferty.  </t>
    </r>
  </si>
  <si>
    <r>
      <t>Wystarczy wprowadzić dane  do kol. j) Cena jednostkowa netto/ op.</t>
    </r>
    <r>
      <rPr>
        <b/>
        <u/>
        <sz val="8"/>
        <rFont val="Tahoma"/>
        <family val="2"/>
        <charset val="238"/>
      </rPr>
      <t xml:space="preserve"> i zaakceptować bądź zmienić  stawkę podatku VAT</t>
    </r>
    <r>
      <rPr>
        <sz val="8"/>
        <rFont val="Tahoma"/>
        <family val="2"/>
        <charset val="238"/>
      </rPr>
      <t xml:space="preserve">, aby uzyskać cenę oferty.   </t>
    </r>
  </si>
  <si>
    <r>
      <t>Wystarczy wprowadzić dane do kol. j) Cena jednostkowa netto/ op.</t>
    </r>
    <r>
      <rPr>
        <b/>
        <u/>
        <sz val="8"/>
        <rFont val="Tahoma"/>
        <family val="2"/>
        <charset val="238"/>
      </rPr>
      <t xml:space="preserve"> i zaakceptować bądź zmienić  stawkę podatku VAT</t>
    </r>
    <r>
      <rPr>
        <sz val="8"/>
        <rFont val="Tahoma"/>
        <family val="2"/>
        <charset val="238"/>
      </rPr>
      <t xml:space="preserve">, aby uzyskać cenę oferty.  </t>
    </r>
  </si>
  <si>
    <r>
      <t xml:space="preserve"> Wystarczy wprowadzić dane  do kol. j) Cena jednostkowa netto/ op.</t>
    </r>
    <r>
      <rPr>
        <b/>
        <u/>
        <sz val="8"/>
        <rFont val="Tahoma"/>
        <family val="2"/>
        <charset val="238"/>
      </rPr>
      <t xml:space="preserve"> i zaakceptować bądź zmienić  stawkę podatku VAT</t>
    </r>
    <r>
      <rPr>
        <sz val="8"/>
        <rFont val="Tahoma"/>
        <family val="2"/>
        <charset val="238"/>
      </rPr>
      <t xml:space="preserve">, aby uzyskać cenę oferty.  </t>
    </r>
  </si>
  <si>
    <t xml:space="preserve">Oferowana ilość opakowań
</t>
  </si>
  <si>
    <t>Pakiet nr 1 - Elektrody do EKG, HOLTERA, DEFIBRYLACJI</t>
  </si>
  <si>
    <t>Pakiet nr 2 -  Igły do iniekcji</t>
  </si>
  <si>
    <t>Pakiet nr 3 - Koreczki do kaniul dożylnych</t>
  </si>
  <si>
    <t>Pakiet nr 4 - Przyrządy do infuzji</t>
  </si>
  <si>
    <t>Pakiet nr 5 - Strzykawki i przedłużenia do pomp infuzyjnych</t>
  </si>
  <si>
    <t>Pakiet nr 6 - Kraniki odcinające do terapii dożylnej</t>
  </si>
  <si>
    <t>22 000</t>
  </si>
  <si>
    <t>Pakiet nr 7 - Cewniki  urologiczne</t>
  </si>
  <si>
    <t>Pakiet nr 8 - Worki  do zbiórki moczu</t>
  </si>
  <si>
    <t>Wieszak plastikowy  do worków do moczu; opakowanie max 50 szt.</t>
  </si>
  <si>
    <t>Pakiet nr 9 - Cewniki do embolektomii</t>
  </si>
  <si>
    <t>Pakiet nr 10 - Cewniki do odsysania dróg oddechowych</t>
  </si>
  <si>
    <t>Pakiet nr 11 - Drobny sprzęt medyczny</t>
  </si>
  <si>
    <t xml:space="preserve">Aquasonic żel do USG poj. 5 L; </t>
  </si>
  <si>
    <t>Aplikator do lidokainy; opakowanie max. 250 szt</t>
  </si>
  <si>
    <t>Cewnik rektalny CH 32 3 mm x 30 cm ; opakowanie max 10 szt.</t>
  </si>
  <si>
    <t>Osrza skalpela do mikrochirurgii BB365R; opakowanie max. 10 szt.</t>
  </si>
  <si>
    <t>45.</t>
  </si>
  <si>
    <t>Staza uciskowa automatyczna; opakowanie max 30 szt.</t>
  </si>
  <si>
    <t>46.</t>
  </si>
  <si>
    <t>Szyna aluminiowa palcowa;  opakowanie max 50 szt.</t>
  </si>
  <si>
    <t xml:space="preserve">Zatyczka do cewników/drenów – budowa schodkowa,  sterylna, pakowana pojedynczo; opakowanie max 200 szt.  </t>
  </si>
  <si>
    <t>Pakiet nr 12 - Drenaże</t>
  </si>
  <si>
    <t>Pakiet nr 15  - Kaniule, igły  bezpieczne</t>
  </si>
  <si>
    <t>Bezpieczny ściągacz igieł insulinowych ; opakowanie max. 1 szt</t>
  </si>
  <si>
    <t>Kaniula dożylna 0,6 x 19 mm [26 G]; opakowanie max 50 szt.</t>
  </si>
  <si>
    <t>Kaniula dożylna 0,7 x 19 mm [24 G]; opakowanie max 50 szt.</t>
  </si>
  <si>
    <t>Kaniula dożylna 0,8 x 25 mm [22 G] ; opakowanie max 50 szt.</t>
  </si>
  <si>
    <t xml:space="preserve">Pakiet nr 16 - Strzykawki doustne </t>
  </si>
  <si>
    <t>Pakiet nr 17 - Ustniki, szczoteczki endoskopowe [ endoskopia]</t>
  </si>
  <si>
    <t>Pakiet nr 18 - Testy na Helicobacter [endoskopia]</t>
  </si>
  <si>
    <t>Pakiet nr 19 - Pojemniki z formaliną [endoskopia]</t>
  </si>
  <si>
    <t>Pakiet nr 20 - Tamponada nosa</t>
  </si>
  <si>
    <t>Pakiet nr 22 - Strzygarki chirurgiczne i ostrza do strzygarek</t>
  </si>
  <si>
    <t>Pakiet nr 23  -Wkłady do ssaków  SERRESA</t>
  </si>
  <si>
    <t>saszetki</t>
  </si>
  <si>
    <t>Pakiet nr 24 - Wkłady do ssaków  MEDELA</t>
  </si>
  <si>
    <t>Pakiet nr 25 - Srzykawki  trzyczęściowe napełnione roztworem NaCl 0,9%</t>
  </si>
  <si>
    <t>Pakiet nr 26 - Sterylny żel do znieczuleń miejscowych</t>
  </si>
  <si>
    <t xml:space="preserve">Pakiet nr 27 - Sterylna woda do zamkniętego systemu nawilżania tlenu </t>
  </si>
  <si>
    <t>Pakiet nr 28 - Kaniule bez portu górnego, igły dostawowe drobny sprzt med.</t>
  </si>
  <si>
    <t>Przyrząd typu Exadrop; opakowanie max 100 szt.</t>
  </si>
  <si>
    <t>Igła do iniekcji dostawowych rozm. 21G 0,8 x 80 mm op. A 100 szt; opakowanie max 100 szt.</t>
  </si>
  <si>
    <t>Igła do iniekcji dostawowych rozm. 21G 0,8 x 120mm op. A 100 szt; opakowanie max 100 szt.</t>
  </si>
  <si>
    <t>Igła do iniekcji dostawowych rozm.  20G 0,9 x 70mm op. A 100 szt; opakowanie max 100 szt.</t>
  </si>
  <si>
    <t>Łącznik międzystrzykawkowy;  opakowanie max 100 szt.</t>
  </si>
  <si>
    <t>Łącznik Record Męsko-Męski; opakowanie max 50 szt.</t>
  </si>
  <si>
    <t>Dren Infusomat Space do pompy do płynów; opakowanie max 50 szt.</t>
  </si>
  <si>
    <t>Dren Infusomat Space do pompy do krwi; opakowanie max 50 szt.</t>
  </si>
  <si>
    <t>Aparaty do pomp B.Braun typu INFUSOMAT SPICE dł. 250 cm/145 cm;  opakowanie max 50 szt.</t>
  </si>
  <si>
    <t xml:space="preserve">Pakiet nr 29  -  Fiksatory do rurek intubacyjnych </t>
  </si>
  <si>
    <t>Pakiet nr 30 - Wzierniki jednorazowe do nosa, ucha i  ginekologiczne</t>
  </si>
  <si>
    <t>Pakiet nr  31 - Lusterka laryngologiczne</t>
  </si>
  <si>
    <t>Pakiet nr 32 - Dreny do pompy artroskopowej</t>
  </si>
  <si>
    <t>Pakiet nr 33 - Zestawy do cystostomii</t>
  </si>
  <si>
    <t>Pakiet nr 34 -  Urządzenia do treningu oddechu</t>
  </si>
  <si>
    <t>Pakiet nr 35 - Dreny do klatki piersiowej typu Thorax (kardiochirurgia)</t>
  </si>
  <si>
    <t>Pakiet nr 36 - Zestawy do punkcji opłucnej z igłą Veressa</t>
  </si>
  <si>
    <t>Pakiet nr 37 - Zestawy do punkcji opłucnej z trokarem</t>
  </si>
  <si>
    <t xml:space="preserve">Pakiet nr 38 - Aparaty do pomp strzykawkowych  MEDIMA </t>
  </si>
  <si>
    <t>Pakiet nr 39 - Igły do amniopunkcji [genetyka]</t>
  </si>
  <si>
    <t>Pakiet nr 40 - Dreny do ssaków (stomatologia)</t>
  </si>
  <si>
    <t>Pakiet nr 41 - Akcesoria do spirometrów firmy abcMED</t>
  </si>
  <si>
    <t>Pakiet nr 42 -  Ustniki jednorazowego użytku do spirometrów i pikflometrów</t>
  </si>
  <si>
    <t xml:space="preserve">UWAGA: </t>
  </si>
  <si>
    <t>Pakiet nr 43 -  Igły biopsyjne do pistoletu Magnum [nefrologia]</t>
  </si>
  <si>
    <t>Pakiet nr 44 -  Prowadnica do przystawek biopsyjnych [nefrologia]</t>
  </si>
  <si>
    <t>Pakiet nr 45 - Torebki strunowe</t>
  </si>
  <si>
    <t>Pakiet nr 46 -  Pojemniki na materiał histopatologiczny</t>
  </si>
  <si>
    <t>Pakiet nr 47 - Jednorazowe elektrody - sensory do ciągłego monitorowania glikemii</t>
  </si>
  <si>
    <t>Pakiet nr 48  -  Igły do biopsji [GENETYKA]</t>
  </si>
  <si>
    <t>Pakiet nr 49 - Sztance do pobierania wycinków, szczoteczki do cytologii [GENETYKA]</t>
  </si>
  <si>
    <t>Pakiet nr 50 - Elektrody neurologiczne</t>
  </si>
  <si>
    <t>Pakiet nr 51 - Pasta  klejąco-przewodząca, żel ścierny</t>
  </si>
  <si>
    <t>Pakiet nr 52 - Kaniule nosowe</t>
  </si>
  <si>
    <t xml:space="preserve">Pakiet nr 53 - Filtry  wirusowo-bakteryjne do PLETHYSMOGRAPHY   JAEGER MASTER SCREEN BODY </t>
  </si>
  <si>
    <t>Pakiet nr 54 - Pojemniki na odpady medyczne</t>
  </si>
  <si>
    <t>Pakiet nr 55 - Papiery  medyczne</t>
  </si>
  <si>
    <t xml:space="preserve">Pakiet nr 56 -Nitrylowe rękawice diagnostyczne wyjmowane od spodu </t>
  </si>
  <si>
    <t>Rękawice foliowe rozmiary: S,  M, L;  Pakowane po 100 szt.</t>
  </si>
  <si>
    <t>Pakiet Nr 61 - Osłony na sondy USG przezprzełykowe</t>
  </si>
  <si>
    <t xml:space="preserve">Pakiet Nr 62 - Worki stomijne  </t>
  </si>
  <si>
    <t>Pakiet Nr 63 - Statywy do probówek</t>
  </si>
  <si>
    <t>Pakiet Nr 64 - Polimerowe pozycjonery żelowe</t>
  </si>
  <si>
    <r>
      <rPr>
        <b/>
        <sz val="8"/>
        <rFont val="Tahoma"/>
        <family val="2"/>
        <charset val="238"/>
      </rPr>
      <t xml:space="preserve">Ustnik endoskopowy </t>
    </r>
    <r>
      <rPr>
        <sz val="8"/>
        <rFont val="Tahoma"/>
        <family val="2"/>
        <charset val="238"/>
      </rPr>
      <t xml:space="preserve">o odpowiednio wyprofilowanym kształcie gwarantującym ochronę kanału endoskopu, wykonany z materiałów nie zawierających lateksu oraz substancji mogących wywołać reakcje alergiczne, z regulowaną opaską mocującą silikonową , silikonową strefą zgryzu, powiększonym giętkim otworem wejściowym.  50 sztuk w opakowaniu, każdy ustnik zapakowany oddzielnie; </t>
    </r>
    <r>
      <rPr>
        <b/>
        <sz val="8"/>
        <rFont val="Tahoma"/>
        <family val="2"/>
        <charset val="238"/>
      </rPr>
      <t>opakowanie max 50 szt.</t>
    </r>
  </si>
  <si>
    <r>
      <rPr>
        <b/>
        <sz val="8"/>
        <rFont val="Tahoma"/>
        <family val="2"/>
        <charset val="238"/>
      </rPr>
      <t>Ostrza do strzygarki z ruchomą głowicą</t>
    </r>
    <r>
      <rPr>
        <sz val="8"/>
        <rFont val="Tahoma"/>
        <family val="2"/>
        <charset val="238"/>
      </rPr>
      <t xml:space="preserve">. Ostrza skonstruowane w sposób wykluczający uszkodzenie skóry. Możliwość usuwania owłosienia z każdej części ciała. Możliwość usuwania krótkich, długich oraz mokrych i suchych włosów. Szerokość ostrza 3,8 cm. </t>
    </r>
    <r>
      <rPr>
        <b/>
        <sz val="8"/>
        <rFont val="Tahoma"/>
        <family val="2"/>
        <charset val="238"/>
      </rPr>
      <t xml:space="preserve">Pakowane pojedynczo w opakowaniu zbiorczym max 50 szt </t>
    </r>
  </si>
  <si>
    <r>
      <t xml:space="preserve">Wkład jednorazowy  z żelem na wydzielinę o poj. 1 L, kompatybilny z posiadającymi przez zamawiającego zbiornikami i urządzeniami firmy Serres; </t>
    </r>
    <r>
      <rPr>
        <b/>
        <sz val="8"/>
        <rFont val="Tahoma"/>
        <family val="2"/>
        <charset val="238"/>
      </rPr>
      <t>opakowanie max 36 szt.</t>
    </r>
  </si>
  <si>
    <r>
      <t>Granulat w saszetkach 6 - 8 g. Opakowanie a' 100 szt;</t>
    </r>
    <r>
      <rPr>
        <b/>
        <sz val="8"/>
        <rFont val="Tahoma"/>
        <family val="2"/>
        <charset val="238"/>
      </rPr>
      <t xml:space="preserve"> opakowanie max 100 szt. saszetek</t>
    </r>
  </si>
  <si>
    <r>
      <t xml:space="preserve">Dren łączący do ssaka 200 cm x 7 mm; sterylny; </t>
    </r>
    <r>
      <rPr>
        <b/>
        <sz val="8"/>
        <rFont val="Tahoma"/>
        <family val="2"/>
        <charset val="238"/>
      </rPr>
      <t>opakowanie max 32 szt.</t>
    </r>
  </si>
  <si>
    <r>
      <t>Sterylna czysta postać chemicznego H</t>
    </r>
    <r>
      <rPr>
        <vertAlign val="subscript"/>
        <sz val="8"/>
        <rFont val="Tahoma"/>
        <family val="2"/>
        <charset val="238"/>
      </rPr>
      <t>2</t>
    </r>
    <r>
      <rPr>
        <sz val="8"/>
        <rFont val="Tahoma"/>
        <family val="2"/>
        <charset val="238"/>
      </rPr>
      <t xml:space="preserve">O do zamkniętego systemu nawilżania tlenu, typu Respiflo, pojemności 500ml. 4 boczne porty umożliwiające łączenie z głowicą do nebulizacji bądź inhalacji ultradźwiękowej, Możliwość zainstalowania  do wielu pacjentów, opakowanie sterylne, pozostaje sterylne przez 30 dni ; </t>
    </r>
    <r>
      <rPr>
        <b/>
        <sz val="8"/>
        <rFont val="Tahoma"/>
        <family val="2"/>
        <charset val="238"/>
      </rPr>
      <t>opakowanie max 10 szt.</t>
    </r>
  </si>
  <si>
    <r>
      <t xml:space="preserve">Jednorazowy wziernik do uszu, bez lateksu o Ø 2mm; 2,5mm, 3mm; 3,5mm; 4mm; 5mm ; pakowane po 100 szt; </t>
    </r>
    <r>
      <rPr>
        <b/>
        <sz val="8"/>
        <rFont val="Tahoma"/>
        <family val="2"/>
        <charset val="238"/>
      </rPr>
      <t>opakowanie max 100 szt.</t>
    </r>
  </si>
  <si>
    <r>
      <t xml:space="preserve">Jednorazowy wziernik do nosa, pakowany pojedynczo, bez lateksu, z gładko zaokrąglonymi końcówkami w części aplikacyjnej; rękojeść ergonomiczna; </t>
    </r>
    <r>
      <rPr>
        <b/>
        <sz val="8"/>
        <rFont val="Tahoma"/>
        <family val="2"/>
        <charset val="238"/>
      </rPr>
      <t>opakowanie max 100 szt.</t>
    </r>
  </si>
  <si>
    <r>
      <t xml:space="preserve">Jednorazowy, sterylny, pakowany pojedynczo wziernik ginekologiczny typu francuskiego CUSCO. Rozmiar XS, S, M, L, XL mm; </t>
    </r>
    <r>
      <rPr>
        <b/>
        <sz val="8"/>
        <rFont val="Tahoma"/>
        <family val="2"/>
        <charset val="238"/>
      </rPr>
      <t>opakowanie max 100 szt.</t>
    </r>
  </si>
  <si>
    <r>
      <t xml:space="preserve">Jednorazowe lusterka laryngologiczne z rękojeścią; pakowane pojedynczo; rozmiary:  12; 14;16; 18; 20; 22, 24, 26, 28, 30 mm; </t>
    </r>
    <r>
      <rPr>
        <b/>
        <sz val="8"/>
        <rFont val="Tahoma"/>
        <family val="2"/>
        <charset val="238"/>
      </rPr>
      <t>opakowanie max 100 szt.</t>
    </r>
  </si>
  <si>
    <r>
      <rPr>
        <b/>
        <sz val="8"/>
        <rFont val="Tahoma"/>
        <family val="2"/>
        <charset val="238"/>
      </rPr>
      <t>Elektroda do EKG pediatryczna 35 x 26 mm</t>
    </r>
    <r>
      <rPr>
        <sz val="8"/>
        <rFont val="Tahoma"/>
        <family val="2"/>
        <charset val="238"/>
      </rPr>
      <t xml:space="preserve"> podłoże piankowe, hydrożel stały; styk Ag/AgCl; złącze zatrzaskowe; pakowane po 50 szt </t>
    </r>
    <r>
      <rPr>
        <b/>
        <sz val="8"/>
        <rFont val="Tahoma"/>
        <family val="2"/>
        <charset val="238"/>
      </rPr>
      <t>opakowanie max 500szt.</t>
    </r>
  </si>
  <si>
    <r>
      <rPr>
        <b/>
        <sz val="8"/>
        <rFont val="Tahoma"/>
        <family val="2"/>
        <charset val="238"/>
      </rPr>
      <t>Elektrody do defibrylatora  AED PLUS.</t>
    </r>
    <r>
      <rPr>
        <sz val="8"/>
        <rFont val="Tahoma"/>
        <family val="2"/>
        <charset val="238"/>
      </rPr>
      <t xml:space="preserve"> Rozmiary dla dorosłych i dzieci. Opakowanie po 2 szt. </t>
    </r>
    <r>
      <rPr>
        <b/>
        <sz val="8"/>
        <rFont val="Tahoma"/>
        <family val="2"/>
        <charset val="238"/>
      </rPr>
      <t>opakowanie max 10 szt.</t>
    </r>
  </si>
  <si>
    <r>
      <t xml:space="preserve">Koreczki do kaniul typu combi </t>
    </r>
    <r>
      <rPr>
        <sz val="8"/>
        <rFont val="Tahoma"/>
        <family val="2"/>
        <charset val="238"/>
      </rPr>
      <t>do zamykania  końcówek Luer i Luer-Lock męskich i żeńskich; trzpień poniżej krawędzi korka; Opakowanie po 100 szt.;</t>
    </r>
    <r>
      <rPr>
        <b/>
        <sz val="8"/>
        <rFont val="Tahoma"/>
        <family val="2"/>
        <charset val="238"/>
      </rPr>
      <t xml:space="preserve"> opakowanie max 100 szt.</t>
    </r>
  </si>
  <si>
    <r>
      <rPr>
        <b/>
        <sz val="8"/>
        <rFont val="Tahoma"/>
        <family val="2"/>
        <charset val="238"/>
      </rPr>
      <t>Przyrząd j.u. do przetaczania krwi</t>
    </r>
    <r>
      <rPr>
        <sz val="8"/>
        <rFont val="Tahoma"/>
        <family val="2"/>
        <charset val="238"/>
      </rPr>
      <t xml:space="preserve"> - TS, bezlateksowy, bez zawartości ftalanów,  wyposażony w zaciskacz rolkowy,  opakowanie folia-papier kolorystycznie odróżniające od przyrządu do przetaczania płynów infuzyjnych. Opakowanie jednostkowe typu blister-pack 1 szt. </t>
    </r>
    <r>
      <rPr>
        <b/>
        <sz val="8"/>
        <rFont val="Tahoma"/>
        <family val="2"/>
        <charset val="238"/>
      </rPr>
      <t>opakowanie max 250 szt.</t>
    </r>
  </si>
  <si>
    <r>
      <rPr>
        <b/>
        <sz val="8"/>
        <rFont val="Tahoma"/>
        <family val="2"/>
        <charset val="238"/>
      </rPr>
      <t>Worek do dobowej zbiórki moczu</t>
    </r>
    <r>
      <rPr>
        <sz val="8"/>
        <rFont val="Tahoma"/>
        <family val="2"/>
        <charset val="238"/>
      </rPr>
      <t xml:space="preserve"> o pojemności 2000 ml, wykonany z medycznego PCV, bezlateksowy,  skalowany co 100 ml, zastawka antyzwrotna, zawór spustowy typu push-pull, wzmocnione otwory na wieszak, dren  o długości  90 ± 10 cm i 150 cm, odporny na skręcanie/załamywanie zakończony uniwersalnym łącznikiem schodkowym, zabezpieczony zatyczką;  Sterylny, opakowanie foliowe z nadrukowaną instrukcją obsługi oraz wizualizacją wyrobu.</t>
    </r>
    <r>
      <rPr>
        <b/>
        <sz val="8"/>
        <rFont val="Tahoma"/>
        <family val="2"/>
        <charset val="238"/>
      </rPr>
      <t xml:space="preserve"> opakowanie max 10 szt</t>
    </r>
  </si>
  <si>
    <r>
      <rPr>
        <b/>
        <sz val="8"/>
        <rFont val="Tahoma"/>
        <family val="2"/>
        <charset val="238"/>
      </rPr>
      <t>Worek do zbiórki moczu w systemie zamkniętym tygodniowy</t>
    </r>
    <r>
      <rPr>
        <sz val="8"/>
        <rFont val="Tahoma"/>
        <family val="2"/>
        <charset val="238"/>
      </rPr>
      <t xml:space="preserve">. Wykonany z medycznego PCV. Pojemność 2000 ml, skalowany linearnie co 100 ml, liczbowo co 200 ml (dodatkowa skala dla małych pojemności na 25 ml, 50 ml, 100 ml i 150 ml), zastawka antyrefluksyjna, tylna ściana biała; wzmocnione otwory na wieszak; zawór spustowy typu poprzecznego "T"; kieszonka do schowania końcówki spustowej; Dren o długości 120 cm i 150 cm (do wyboru przez Zamawiającego) zakończony łącznikiem schodkowym z zatyczką, wyposażony w bezigłowy port do pobierania próbek. Sterylny, opakowanie folia/papier z napisami w języku polskim i opisową instrukcją użycia. </t>
    </r>
    <r>
      <rPr>
        <b/>
        <sz val="8"/>
        <rFont val="Tahoma"/>
        <family val="2"/>
        <charset val="238"/>
      </rPr>
      <t>opakowanie max 10 szt.</t>
    </r>
  </si>
  <si>
    <r>
      <rPr>
        <b/>
        <sz val="8"/>
        <rFont val="Tahoma"/>
        <family val="2"/>
        <charset val="238"/>
      </rPr>
      <t>Cewnik do embolektomii Fogarty'go</t>
    </r>
    <r>
      <rPr>
        <sz val="8"/>
        <rFont val="Tahoma"/>
        <family val="2"/>
        <charset val="238"/>
      </rPr>
      <t xml:space="preserve">, jednokanałowy z balonem w rozmiarze 2,0; 3,0; 4,0, 5,0; 6,0 długość min. 40 cm. Znakowany co 10 cm, zakończenie cewnika sferyczne uniemożliwiające przebicie naczynia, cewnik widoczny w RTG. Mandryn ze stali nierdzewnej; Zamawiający złoży zamówienie dotyczące rozmiaru w zależności od zapotrzebowania. </t>
    </r>
    <r>
      <rPr>
        <b/>
        <sz val="8"/>
        <rFont val="Tahoma"/>
        <family val="2"/>
        <charset val="238"/>
      </rPr>
      <t>opakowanie max. 10 szt</t>
    </r>
  </si>
  <si>
    <r>
      <rPr>
        <b/>
        <sz val="8"/>
        <rFont val="Tahoma"/>
        <family val="2"/>
        <charset val="238"/>
      </rPr>
      <t>Cewnik do odsysania górnych dróg oddechowych</t>
    </r>
    <r>
      <rPr>
        <sz val="8"/>
        <rFont val="Tahoma"/>
        <family val="2"/>
        <charset val="238"/>
      </rPr>
      <t>, Cewnik do odsysania górnych dróg oddechowych. Wykonany z miękkiego i elastycznego PCV. Zakończony prosto (atraumatyczny, zaokrąglony otwór końcowy). Dwa otwory boczne naprzemianległe o łącznej powierzchni większej od otwóu końcowego. Łącznik kodowany kolorystycznie zależnie od rozmiaru z fabrycznie umieszczoną nazwą producenta w celu identyfikacji produktu. Pakowany prosto w opakowanie typu folia-papier z listkami ułatwiającymi otwieranie (min. 1cm). Na opakowaniu fabrycznie umieszczone: nr katalogowy, rozmiar, data produkcji, numer serii, data ważności, sposób sterylizacji oraz napisy w języku polskim. Rozmiary CH 6 - CH 10, długość 40cm, oraz CH 12 - CH 24, długość 50 oraz 60cm (do wyboru przez Zamawiającego).</t>
    </r>
    <r>
      <rPr>
        <b/>
        <sz val="8"/>
        <rFont val="Tahoma"/>
        <family val="2"/>
        <charset val="238"/>
      </rPr>
      <t>opakowanie po 50 szt.</t>
    </r>
  </si>
  <si>
    <r>
      <rPr>
        <b/>
        <sz val="8"/>
        <rFont val="Tahoma"/>
        <family val="2"/>
        <charset val="238"/>
      </rPr>
      <t>Zamknięty system do pobierania próbek z drzewa oskrzelowego</t>
    </r>
    <r>
      <rPr>
        <sz val="8"/>
        <rFont val="Tahoma"/>
        <family val="2"/>
        <charset val="238"/>
      </rPr>
      <t xml:space="preserve"> Pojemnik 20ml skalowany co 2ml (cyfrowo co 10ml) z nakrętką ze zintegrowanymi dwoma drenami o długości ok. 25cm z łącznikami: żeńskim i męskim z kontrolą siły ssania z zatyczką. W zestawie dodatkowa nakrętka oraz naklejka na pojemnik do opisu danych pacjenta. Na pojemniku tłoczone logo/nazwa producenta w celu pełnej identyfikacji produktu. Sterylny, pakowany pojedynczo folia-papier.. </t>
    </r>
    <r>
      <rPr>
        <b/>
        <sz val="8"/>
        <rFont val="Tahoma"/>
        <family val="2"/>
        <charset val="238"/>
      </rPr>
      <t>opakowanie max 250 szt.</t>
    </r>
  </si>
  <si>
    <r>
      <rPr>
        <b/>
        <sz val="8"/>
        <rFont val="Tahoma"/>
        <family val="2"/>
        <charset val="238"/>
      </rPr>
      <t>Basen głęboki</t>
    </r>
    <r>
      <rPr>
        <sz val="8"/>
        <rFont val="Tahoma"/>
        <family val="2"/>
        <charset val="238"/>
      </rPr>
      <t xml:space="preserve"> jednorazowego użytku z pulpy celulozowej  do utylizacji w maceratorach;  </t>
    </r>
    <r>
      <rPr>
        <b/>
        <sz val="8"/>
        <rFont val="Tahoma"/>
        <family val="2"/>
        <charset val="238"/>
      </rPr>
      <t>opakowanie max 100 szt.</t>
    </r>
  </si>
  <si>
    <r>
      <rPr>
        <b/>
        <sz val="8"/>
        <rFont val="Tahoma"/>
        <family val="2"/>
        <charset val="238"/>
      </rPr>
      <t>Basen płaski</t>
    </r>
    <r>
      <rPr>
        <sz val="8"/>
        <rFont val="Tahoma"/>
        <family val="2"/>
        <charset val="238"/>
      </rPr>
      <t xml:space="preserve"> jednorazowego użytku z pulpy celulozowej do utylizacji w maceratorach kompatybilny z podsuwaczami posiadanymi przez Zamawiającego; </t>
    </r>
    <r>
      <rPr>
        <b/>
        <sz val="8"/>
        <rFont val="Tahoma"/>
        <family val="2"/>
        <charset val="238"/>
      </rPr>
      <t xml:space="preserve"> opakowanie max 100 szt.</t>
    </r>
  </si>
  <si>
    <r>
      <rPr>
        <b/>
        <sz val="8"/>
        <rFont val="Tahoma"/>
        <family val="2"/>
        <charset val="238"/>
      </rPr>
      <t xml:space="preserve">Kaczka </t>
    </r>
    <r>
      <rPr>
        <sz val="8"/>
        <rFont val="Tahoma"/>
        <family val="2"/>
        <charset val="238"/>
      </rPr>
      <t>jednorazowego użytku z pulpy celulozowej do utylizacji w maceratorach;</t>
    </r>
    <r>
      <rPr>
        <b/>
        <sz val="8"/>
        <rFont val="Tahoma"/>
        <family val="2"/>
        <charset val="238"/>
      </rPr>
      <t xml:space="preserve"> opakowanie max 100 szt.</t>
    </r>
  </si>
  <si>
    <r>
      <rPr>
        <b/>
        <sz val="8"/>
        <rFont val="Tahoma"/>
        <family val="2"/>
        <charset val="238"/>
      </rPr>
      <t>Miska</t>
    </r>
    <r>
      <rPr>
        <sz val="8"/>
        <rFont val="Tahoma"/>
        <family val="2"/>
        <charset val="238"/>
      </rPr>
      <t xml:space="preserve"> </t>
    </r>
    <r>
      <rPr>
        <b/>
        <sz val="8"/>
        <rFont val="Tahoma"/>
        <family val="2"/>
        <charset val="238"/>
      </rPr>
      <t>o poj. 1 l</t>
    </r>
    <r>
      <rPr>
        <sz val="8"/>
        <rFont val="Tahoma"/>
        <family val="2"/>
        <charset val="238"/>
      </rPr>
      <t xml:space="preserve"> jednorazowego użytku mała  z pulpy celulozowej do utylizacji w maceratorach; </t>
    </r>
    <r>
      <rPr>
        <b/>
        <sz val="8"/>
        <rFont val="Tahoma"/>
        <family val="2"/>
        <charset val="238"/>
      </rPr>
      <t xml:space="preserve"> opakowanie max 100 szt.</t>
    </r>
  </si>
  <si>
    <r>
      <rPr>
        <b/>
        <sz val="8"/>
        <rFont val="Tahoma"/>
        <family val="2"/>
        <charset val="238"/>
      </rPr>
      <t>Miska o poj. 1,7 l</t>
    </r>
    <r>
      <rPr>
        <sz val="8"/>
        <rFont val="Tahoma"/>
        <family val="2"/>
        <charset val="238"/>
      </rPr>
      <t xml:space="preserve"> jednorazowego użytku mała  z pulpy celulozowej  do utylizacji w maceratorach; </t>
    </r>
    <r>
      <rPr>
        <b/>
        <sz val="8"/>
        <rFont val="Tahoma"/>
        <family val="2"/>
        <charset val="238"/>
      </rPr>
      <t xml:space="preserve"> opakowanie max 100 szt.</t>
    </r>
  </si>
  <si>
    <r>
      <rPr>
        <b/>
        <sz val="8"/>
        <rFont val="Tahoma"/>
        <family val="2"/>
        <charset val="238"/>
      </rPr>
      <t>Miska o poj. min. 3 l</t>
    </r>
    <r>
      <rPr>
        <sz val="8"/>
        <rFont val="Tahoma"/>
        <family val="2"/>
        <charset val="238"/>
      </rPr>
      <t xml:space="preserve">  jednorazowego użytku z pulpy celulozowej  do utylizacji w maceratorach;</t>
    </r>
    <r>
      <rPr>
        <b/>
        <sz val="8"/>
        <rFont val="Tahoma"/>
        <family val="2"/>
        <charset val="238"/>
      </rPr>
      <t xml:space="preserve"> opakowanie max 120 szt.</t>
    </r>
  </si>
  <si>
    <r>
      <rPr>
        <b/>
        <sz val="8"/>
        <rFont val="Tahoma"/>
        <family val="2"/>
        <charset val="238"/>
      </rPr>
      <t>Miska  nerkowata</t>
    </r>
    <r>
      <rPr>
        <sz val="8"/>
        <rFont val="Tahoma"/>
        <family val="2"/>
        <charset val="238"/>
      </rPr>
      <t xml:space="preserve"> jednorazowego użytku z pulpy celulozowej do utylizacji w maceratorach;  </t>
    </r>
    <r>
      <rPr>
        <b/>
        <sz val="8"/>
        <rFont val="Tahoma"/>
        <family val="2"/>
        <charset val="238"/>
      </rPr>
      <t>opakowanie max 250 szt.</t>
    </r>
  </si>
  <si>
    <r>
      <rPr>
        <b/>
        <sz val="8"/>
        <rFont val="Tahoma"/>
        <family val="2"/>
        <charset val="238"/>
      </rPr>
      <t>Pokrywa do basenu</t>
    </r>
    <r>
      <rPr>
        <sz val="8"/>
        <rFont val="Tahoma"/>
        <family val="2"/>
        <charset val="238"/>
      </rPr>
      <t xml:space="preserve"> jednorazowego użytku z pulpy celulozowej do utylizacji w maceratorach;  </t>
    </r>
    <r>
      <rPr>
        <b/>
        <sz val="8"/>
        <rFont val="Tahoma"/>
        <family val="2"/>
        <charset val="238"/>
      </rPr>
      <t>opakowanie max 100 szt.</t>
    </r>
  </si>
  <si>
    <r>
      <rPr>
        <b/>
        <sz val="8"/>
        <rFont val="Tahoma"/>
        <family val="2"/>
        <charset val="238"/>
      </rPr>
      <t>Tamponada nosa</t>
    </r>
    <r>
      <rPr>
        <sz val="8"/>
        <rFont val="Tahoma"/>
        <family val="2"/>
        <charset val="238"/>
      </rPr>
      <t xml:space="preserve"> wykonana z miękkiego, gładkiego silikonu,zachowująca pełne światło na całej długości, umożliwiając oddychanie i odsysanie przez nos, dwa niezależne wypełniane powietrzem lub cieczą balony: dalszy o objętości 10 ml, bliższy o obj. 30 ml, zintegrowane, dwa niezależne, samouszczelniające zaworami Luer, średnica wewnętrzna 4,5 mm lub 5 mm, dł. 9,7 mm;  5,0 mm, dł. 12,0 mm</t>
    </r>
    <r>
      <rPr>
        <b/>
        <sz val="8"/>
        <rFont val="Tahoma"/>
        <family val="2"/>
        <charset val="238"/>
      </rPr>
      <t>; opakowanie max 1 szt.</t>
    </r>
  </si>
  <si>
    <r>
      <t xml:space="preserve">Zestaw do cystostomii typu CYSTOFIX. Skład zestawu: cienkościenna rozrywalna kaniula z trzema skrzydełkami, fabrycznie wsunięty do kaniuli cewnik wykonany z poliuretanu dł. 65 cm, worek na mocz o poj. 2000 ml. Rozmiar: igła 8 cm x 3,4 mm cewnik CH 10 65 cm, igła 12 cm x 3,4 mm cewnik CH 10 65 cm, igła 12 cm x 5,4 mm cewnik CH 15 65 cm; </t>
    </r>
    <r>
      <rPr>
        <b/>
        <sz val="8"/>
        <rFont val="Tahoma"/>
        <family val="2"/>
        <charset val="238"/>
      </rPr>
      <t>opakowanie max 10 szt.</t>
    </r>
  </si>
  <si>
    <r>
      <t xml:space="preserve">Urządzenie do treningu odechu składające się  z 1 przezroczystej jednostki podzielonej na trzy komory; wykonane z   polipropylenu, 3 kulek, jednej karbowanej rurki z ustnikiem i jednego filtra powietrza.  Podziałka na komorach wskazująca 600, 900 i 1200 cm3 na sekundę. Wyrób nie zawiera lateksu i ftalanów. </t>
    </r>
    <r>
      <rPr>
        <b/>
        <sz val="8"/>
        <rFont val="Tahoma"/>
        <family val="2"/>
        <charset val="238"/>
      </rPr>
      <t xml:space="preserve">opakowanie max 10 szt. </t>
    </r>
  </si>
  <si>
    <r>
      <t xml:space="preserve">Dren prosty do drenażu kl. piersiowej typu Thorax śr. </t>
    </r>
    <r>
      <rPr>
        <b/>
        <sz val="8"/>
        <rFont val="Tahoma"/>
        <family val="2"/>
        <charset val="238"/>
      </rPr>
      <t xml:space="preserve">32 Fr;  opakowanie max 10 szt. </t>
    </r>
  </si>
  <si>
    <r>
      <t>Dren do drenażu kl. piersiowej</t>
    </r>
    <r>
      <rPr>
        <b/>
        <sz val="8"/>
        <rFont val="Tahoma"/>
        <family val="2"/>
        <charset val="238"/>
      </rPr>
      <t xml:space="preserve"> zakrzywiony pod kątem 90 stopni</t>
    </r>
    <r>
      <rPr>
        <sz val="8"/>
        <rFont val="Tahoma"/>
        <family val="2"/>
        <charset val="238"/>
      </rPr>
      <t xml:space="preserve">, śr. 32 Fr; </t>
    </r>
    <r>
      <rPr>
        <b/>
        <sz val="8"/>
        <rFont val="Tahoma"/>
        <family val="2"/>
        <charset val="238"/>
      </rPr>
      <t xml:space="preserve"> opakowanie max 10 szt. </t>
    </r>
  </si>
  <si>
    <r>
      <t>Dren prosty do drenażu kl. piersiowej typu Thorax śr.</t>
    </r>
    <r>
      <rPr>
        <b/>
        <sz val="8"/>
        <rFont val="Tahoma"/>
        <family val="2"/>
        <charset val="238"/>
      </rPr>
      <t xml:space="preserve"> 28 Fr;  opakowanie max 10 szt. </t>
    </r>
  </si>
  <si>
    <r>
      <t xml:space="preserve">Dren prosty do drenażu kl. piersiowej typu Thorax śr. </t>
    </r>
    <r>
      <rPr>
        <b/>
        <sz val="8"/>
        <rFont val="Tahoma"/>
        <family val="2"/>
        <charset val="238"/>
      </rPr>
      <t xml:space="preserve">24 Fr;  opakowanie max 10 szt. </t>
    </r>
  </si>
  <si>
    <r>
      <rPr>
        <b/>
        <sz val="8"/>
        <rFont val="Tahoma"/>
        <family val="2"/>
        <charset val="238"/>
      </rPr>
      <t xml:space="preserve">Zestaw do bezpiecznej punkcji jamy opłucjej </t>
    </r>
    <r>
      <rPr>
        <sz val="8"/>
        <rFont val="Tahoma"/>
        <family val="2"/>
        <charset val="238"/>
      </rPr>
      <t>[osierdzia, otrzewnej] ; w składzie  zestawu :  igła Varessa,   cewnik z  poliuretanu ze znacznikiem widocznym w Rtg, z układem automatycznych zastawek jednokierunkowych z możliwością przełączenia w tryb drenażu z pominięciem zastawek, strzykawka LL 60 ml, worek do drenażu 2000 ml z kranikiem spustowym, skalpel z zatrzaskowym zabezpieczeniem ostrza przed zakłuciem, łącznik schodkowy LL, linia do przedłużenia cewnika dł.50 cm, zacisk nożyczkowy, komplet mocowania cewnika do skóry pacjenta. Cewnik CH 9, CH 12;</t>
    </r>
    <r>
      <rPr>
        <b/>
        <sz val="8"/>
        <rFont val="Tahoma"/>
        <family val="2"/>
        <charset val="238"/>
      </rPr>
      <t xml:space="preserve"> opakowanie max 5 szt.</t>
    </r>
  </si>
  <si>
    <r>
      <t xml:space="preserve"> Zestaw do podaży leków i płynów kompatybilny z pompami strzykawkowymi  MEDIMA; </t>
    </r>
    <r>
      <rPr>
        <b/>
        <sz val="8"/>
        <rFont val="Tahoma"/>
        <family val="2"/>
        <charset val="238"/>
      </rPr>
      <t>opakowanie max 100 szt.</t>
    </r>
  </si>
  <si>
    <r>
      <t xml:space="preserve">Ustnik o średnicy wewn. 30 mm, lub śr. zewn. 28 mm.  Do spirometru ABC med. Pakowane max. </t>
    </r>
    <r>
      <rPr>
        <b/>
        <sz val="8"/>
        <rFont val="Tahoma"/>
        <family val="2"/>
        <charset val="238"/>
      </rPr>
      <t>po 50 szt</t>
    </r>
  </si>
  <si>
    <r>
      <rPr>
        <b/>
        <sz val="8"/>
        <rFont val="Tahoma"/>
        <family val="2"/>
        <charset val="238"/>
      </rPr>
      <t xml:space="preserve">Pasta klejąco-przewodząca EC-2 </t>
    </r>
    <r>
      <rPr>
        <sz val="8"/>
        <rFont val="Tahoma"/>
        <family val="2"/>
        <charset val="238"/>
      </rPr>
      <t>(Grass) do EEG,EMG,EP ;</t>
    </r>
    <r>
      <rPr>
        <b/>
        <sz val="8"/>
        <rFont val="Tahoma"/>
        <family val="2"/>
        <charset val="238"/>
      </rPr>
      <t xml:space="preserve"> opakowanie max  10  szt.</t>
    </r>
  </si>
  <si>
    <r>
      <rPr>
        <b/>
        <sz val="8"/>
        <rFont val="Tahoma"/>
        <family val="2"/>
        <charset val="238"/>
      </rPr>
      <t>Antyalergiczny żel ścierny do skóry NUPREP</t>
    </r>
    <r>
      <rPr>
        <sz val="8"/>
        <rFont val="Tahoma"/>
        <family val="2"/>
        <charset val="238"/>
      </rPr>
      <t xml:space="preserve"> do EEG; </t>
    </r>
    <r>
      <rPr>
        <b/>
        <sz val="8"/>
        <rFont val="Tahoma"/>
        <family val="2"/>
        <charset val="238"/>
      </rPr>
      <t>opakowanie max  5 szt.</t>
    </r>
  </si>
  <si>
    <r>
      <t xml:space="preserve">Jednor. filtry bakt.-wirus.  do PLETHYSMOGRAPHY MASTER SCREEN BODY JAEGER; </t>
    </r>
    <r>
      <rPr>
        <b/>
        <sz val="8"/>
        <rFont val="Tahoma"/>
        <family val="2"/>
        <charset val="238"/>
      </rPr>
      <t>opakowanie max 50 szt.</t>
    </r>
  </si>
  <si>
    <r>
      <rPr>
        <b/>
        <sz val="8"/>
        <rFont val="Tahoma"/>
        <family val="2"/>
        <charset val="238"/>
      </rPr>
      <t>Pudełka kartonowe</t>
    </r>
    <r>
      <rPr>
        <sz val="8"/>
        <rFont val="Tahoma"/>
        <family val="2"/>
        <charset val="238"/>
      </rPr>
      <t xml:space="preserve"> na odpady medyczne nieostre, koloru czerwonego, z plastrem zamykającym przed wydostaniem się zawartości ze środka; zawierające naklejkę do uzupełnienia danych;</t>
    </r>
    <r>
      <rPr>
        <b/>
        <sz val="8"/>
        <rFont val="Tahoma"/>
        <family val="2"/>
        <charset val="238"/>
      </rPr>
      <t xml:space="preserve"> opakowanie max 200 szt.</t>
    </r>
  </si>
  <si>
    <r>
      <rPr>
        <b/>
        <sz val="8"/>
        <rFont val="Tahoma"/>
        <family val="2"/>
        <charset val="238"/>
      </rPr>
      <t xml:space="preserve">Statyw do probówek </t>
    </r>
    <r>
      <rPr>
        <sz val="8"/>
        <rFont val="Tahoma"/>
        <family val="2"/>
        <charset val="238"/>
      </rPr>
      <t>bez uchwytów, wykonany z litego tworzywa sztucznego, 50-cio miejscowy, o średnicy 17 mm, czerwony,  kompatybilny z probówkami firmy SARSTEDT</t>
    </r>
  </si>
  <si>
    <t>Pakiet nr 14 - Naczynia sanitarne i higieniczne</t>
  </si>
  <si>
    <t>Pakiet nr 13 - Maski tlenowe  i cewniki do podawania tlenu</t>
  </si>
  <si>
    <t>Pakiet nr 58 - Rękawice diagnostyczne niejałowe2</t>
  </si>
  <si>
    <t>Pakiet nr 57  - Rękawice diagnostyczne niejałowe1</t>
  </si>
  <si>
    <r>
      <rPr>
        <b/>
        <sz val="8"/>
        <rFont val="Tahoma"/>
        <family val="2"/>
        <charset val="238"/>
      </rPr>
      <t>Igła  do pobierania leków z filtrem</t>
    </r>
    <r>
      <rPr>
        <sz val="8"/>
        <rFont val="Tahoma"/>
        <family val="2"/>
        <charset val="238"/>
      </rPr>
      <t xml:space="preserve"> 5µ /filtracja gumy, metalu, szkła/, kolor nasadki odróżniający się od igły bez filtra; </t>
    </r>
    <r>
      <rPr>
        <b/>
        <sz val="8"/>
        <rFont val="Tahoma"/>
        <family val="2"/>
        <charset val="238"/>
      </rPr>
      <t>opakowanie max 100 szt.</t>
    </r>
  </si>
  <si>
    <r>
      <rPr>
        <b/>
        <sz val="8"/>
        <rFont val="Tahoma"/>
        <family val="2"/>
        <charset val="238"/>
      </rPr>
      <t>Igła  do pobierania leków bez filtra</t>
    </r>
    <r>
      <rPr>
        <sz val="8"/>
        <rFont val="Tahoma"/>
        <family val="2"/>
        <charset val="238"/>
      </rPr>
      <t xml:space="preserve"> 18 G; </t>
    </r>
    <r>
      <rPr>
        <b/>
        <sz val="8"/>
        <rFont val="Tahoma"/>
        <family val="2"/>
        <charset val="238"/>
      </rPr>
      <t>opakowanie max 100 szt.</t>
    </r>
  </si>
  <si>
    <r>
      <rPr>
        <b/>
        <sz val="8"/>
        <rFont val="Tahoma"/>
        <family val="2"/>
        <charset val="238"/>
      </rPr>
      <t>Igła iniekcyjna ostra 1,8 x 40 mm;2,1 x 40 mm,</t>
    </r>
    <r>
      <rPr>
        <sz val="8"/>
        <rFont val="Tahoma"/>
        <family val="2"/>
        <charset val="238"/>
      </rPr>
      <t xml:space="preserve"> końcówka igły ostrzona w trzech płaszczyznach, typ szligu igły LB/BL standard długo ścięte, powierzchnia igły pokryta środkiem poślizgowym - silikonem. Nasadki barwione zgodnie z kodem ISO. Bez lateksu, bez ftalanów, sterylizowana tlenkiem etylenu; </t>
    </r>
    <r>
      <rPr>
        <b/>
        <sz val="8"/>
        <rFont val="Tahoma"/>
        <family val="2"/>
        <charset val="238"/>
      </rPr>
      <t>opakowanie max 100 szt.</t>
    </r>
  </si>
  <si>
    <r>
      <t xml:space="preserve">Igła iniekcyjna ostra; końcówka igły ostrzona w trzech płaszczyznach, typ szligu igły LB/BL standard długo ścięte, powierzchnia igły pokryta środkiem poślizgowym - silikonem. Nasadki barwione zgodnie z kodem ISO. Bez lateksu, bez ftalanów, sterylizowana tlenkiem etylenu. Rozmiary:  1,1 x 40 mm; 1,2 x 40 mm; </t>
    </r>
    <r>
      <rPr>
        <b/>
        <sz val="8"/>
        <rFont val="Tahoma"/>
        <family val="2"/>
        <charset val="238"/>
      </rPr>
      <t>opakowanie max 100 szt.</t>
    </r>
  </si>
  <si>
    <r>
      <t xml:space="preserve">Igła iniekcyjna ostra; końcówka igły ostrzona w trzech płaszczyznach, typ szlifu igły LB/BL standard długo ścięte, powierzchnia igły pokryta środkiem poślizgowym - silikonem; nasadki barwione zgodnie z kodem ISO. Bez lateksu, bez ftalanów, sterylizowana tlenkiem etylenu. Rozmiary: 0,45x12 mm 0,5x25 mm; 0,5 x 40 mm; 0,6 x 30 mm; 0,6 x 25 mm, 0,7 x 30 mm; 0,8 x 40 mm; 0,9 x 40 mm; </t>
    </r>
    <r>
      <rPr>
        <b/>
        <sz val="8"/>
        <rFont val="Tahoma"/>
        <family val="2"/>
        <charset val="238"/>
      </rPr>
      <t>opakowanie max 100 szt.</t>
    </r>
  </si>
  <si>
    <r>
      <t xml:space="preserve">Przyrząd do szybkiego przetaczania krwi - IS; </t>
    </r>
    <r>
      <rPr>
        <sz val="8"/>
        <rFont val="Tahoma"/>
        <family val="2"/>
        <charset val="238"/>
      </rPr>
      <t xml:space="preserve">bezlateksowy, bez zawartości ftalanów, wyposażony w zaciskacz rolkowy,  opakowanie folia-papier kolorystycznie odróżniające od przyrządu do przetaczania krwi. opakowanie jednostkowe typu blister-pack 1 szt.; </t>
    </r>
    <r>
      <rPr>
        <b/>
        <sz val="8"/>
        <rFont val="Tahoma"/>
        <family val="2"/>
        <charset val="238"/>
      </rPr>
      <t>opakowanie max. 40 szt.</t>
    </r>
  </si>
  <si>
    <t>Łącznik z kontrolą siły ssania" kapkon" PROSTY, schodkowy, stożkowy; rozmiary: 6 - 10; opakowanie max. 100 szt</t>
  </si>
  <si>
    <r>
      <rPr>
        <b/>
        <sz val="8"/>
        <rFont val="Tahoma"/>
        <family val="2"/>
        <charset val="238"/>
      </rPr>
      <t>Końcowka do odsysania OP FLEX SUPERFLOW</t>
    </r>
    <r>
      <rPr>
        <sz val="8"/>
        <rFont val="Tahoma"/>
        <family val="2"/>
        <charset val="238"/>
      </rPr>
      <t xml:space="preserve"> lub rownowazne 7,5 /10 mm, wydajnosc  min.7,2/min, podwojnie pokowana - szt 50; </t>
    </r>
    <r>
      <rPr>
        <b/>
        <sz val="8"/>
        <rFont val="Tahoma"/>
        <family val="2"/>
        <charset val="238"/>
      </rPr>
      <t>opakowanie max 50 szt.  /dostawa jednorazowa/</t>
    </r>
  </si>
  <si>
    <r>
      <t xml:space="preserve">Pneumotachograf dPP. Pakowane </t>
    </r>
    <r>
      <rPr>
        <b/>
        <sz val="8"/>
        <rFont val="Tahoma"/>
        <family val="2"/>
        <charset val="238"/>
      </rPr>
      <t>max. po 50 szt</t>
    </r>
  </si>
  <si>
    <r>
      <t xml:space="preserve">Ustnik plastikowy śr. wewnętrzna 30 mm. Pakowane </t>
    </r>
    <r>
      <rPr>
        <b/>
        <sz val="8"/>
        <rFont val="Tahoma"/>
        <family val="2"/>
        <charset val="238"/>
      </rPr>
      <t>max.po 50 szt</t>
    </r>
  </si>
  <si>
    <r>
      <t xml:space="preserve">Ustnik plastikowy uniwersalny. Pakowane </t>
    </r>
    <r>
      <rPr>
        <b/>
        <sz val="8"/>
        <rFont val="Tahoma"/>
        <family val="2"/>
        <charset val="238"/>
      </rPr>
      <t>max. po 50 szt</t>
    </r>
  </si>
  <si>
    <r>
      <t xml:space="preserve">Klipsy na nos plastikowe . Pakowane </t>
    </r>
    <r>
      <rPr>
        <b/>
        <sz val="8"/>
        <rFont val="Tahoma"/>
        <family val="2"/>
        <charset val="238"/>
      </rPr>
      <t>max. po 50 szt</t>
    </r>
  </si>
  <si>
    <r>
      <t xml:space="preserve">klipsy na nos z wymiennymi gąbkami. Pakowane </t>
    </r>
    <r>
      <rPr>
        <b/>
        <sz val="8"/>
        <rFont val="Tahoma"/>
        <family val="2"/>
        <charset val="238"/>
      </rPr>
      <t>max. po 50 szt</t>
    </r>
  </si>
  <si>
    <r>
      <t xml:space="preserve">Ustnik o średnicy zewn. 30 mm. Do pikflometru firmy AIRMED Pakowane </t>
    </r>
    <r>
      <rPr>
        <b/>
        <sz val="8"/>
        <rFont val="Tahoma"/>
        <family val="2"/>
        <charset val="238"/>
      </rPr>
      <t>max. po 50 szt</t>
    </r>
  </si>
  <si>
    <r>
      <t xml:space="preserve">Ustnik o średnicy wewn. 29 mm.do spirometru MES Pakowane </t>
    </r>
    <r>
      <rPr>
        <b/>
        <sz val="8"/>
        <rFont val="Tahoma"/>
        <family val="2"/>
        <charset val="238"/>
      </rPr>
      <t>max. po 50 szt</t>
    </r>
  </si>
  <si>
    <r>
      <t xml:space="preserve"> Igła do biopsji aspiracyjnej Explora typu CHIBA 18G śr. 1,27 mm, dł. 150 mm cn 18-15; śr. 1,27 mm, dł. 200 mm; na całej długości znaczniki i ograniczniki  głębokości; nasadka typu Luer Lock; końcówka igły echogenna; mandryn zatrzymuje przepływ przez igę; sterylna; jednorazowego użycia; </t>
    </r>
    <r>
      <rPr>
        <b/>
        <sz val="8"/>
        <rFont val="Tahoma"/>
        <family val="2"/>
        <charset val="238"/>
      </rPr>
      <t>opakowanie 1 szt.</t>
    </r>
  </si>
  <si>
    <r>
      <t xml:space="preserve">Pojemnik na odpady medyczne 0,2 L, z etykietą do wpisania danych; </t>
    </r>
    <r>
      <rPr>
        <b/>
        <sz val="8"/>
        <rFont val="Tahoma"/>
        <family val="2"/>
        <charset val="238"/>
      </rPr>
      <t xml:space="preserve">opakowanie max 60 szt. </t>
    </r>
  </si>
  <si>
    <r>
      <t xml:space="preserve">Pojemnik na odpady medyczne 0,7 L, o Ø 9,3 - 9,5 cm i wysokości 12,5 cm. W/W wymiary niezbędne do wymiarów  osłon ołowianych; </t>
    </r>
    <r>
      <rPr>
        <b/>
        <sz val="8"/>
        <rFont val="Tahoma"/>
        <family val="2"/>
        <charset val="238"/>
      </rPr>
      <t xml:space="preserve">opakowanie max 60 szt. </t>
    </r>
  </si>
  <si>
    <r>
      <t xml:space="preserve">Pojemnik na odpady medyczne 1 L; z etykietą do wpisania danych;  </t>
    </r>
    <r>
      <rPr>
        <b/>
        <sz val="8"/>
        <rFont val="Tahoma"/>
        <family val="2"/>
        <charset val="238"/>
      </rPr>
      <t>opakowanie max 60 szt.</t>
    </r>
    <r>
      <rPr>
        <sz val="8"/>
        <rFont val="Tahoma"/>
        <family val="2"/>
        <charset val="238"/>
      </rPr>
      <t xml:space="preserve"> </t>
    </r>
  </si>
  <si>
    <r>
      <t xml:space="preserve">Pojemnik na odpady medyczne 2 L; z etykietą do wpisania danych; </t>
    </r>
    <r>
      <rPr>
        <b/>
        <sz val="8"/>
        <rFont val="Tahoma"/>
        <family val="2"/>
        <charset val="238"/>
      </rPr>
      <t xml:space="preserve">opakowanie max 60 szt. </t>
    </r>
  </si>
  <si>
    <r>
      <t xml:space="preserve">Pojemnik na odpady medyczne 5 L;  z etykietą do wpisania danych; </t>
    </r>
    <r>
      <rPr>
        <b/>
        <sz val="8"/>
        <rFont val="Tahoma"/>
        <family val="2"/>
        <charset val="238"/>
      </rPr>
      <t>opakowanie max 60 szt.</t>
    </r>
    <r>
      <rPr>
        <sz val="8"/>
        <rFont val="Tahoma"/>
        <family val="2"/>
        <charset val="238"/>
      </rPr>
      <t xml:space="preserve"> </t>
    </r>
  </si>
  <si>
    <r>
      <t xml:space="preserve">Pojemnik na odpady medyczne 10 L;  z etykietą do wpisania danych; </t>
    </r>
    <r>
      <rPr>
        <b/>
        <sz val="8"/>
        <rFont val="Tahoma"/>
        <family val="2"/>
        <charset val="238"/>
      </rPr>
      <t>opakowanie max 60 szt.</t>
    </r>
    <r>
      <rPr>
        <sz val="8"/>
        <rFont val="Tahoma"/>
        <family val="2"/>
        <charset val="238"/>
      </rPr>
      <t xml:space="preserve"> </t>
    </r>
  </si>
  <si>
    <r>
      <t xml:space="preserve">Pojemnik na odpady medyczne 20 L;  z etykietą do wpisania danych; </t>
    </r>
    <r>
      <rPr>
        <b/>
        <sz val="8"/>
        <rFont val="Tahoma"/>
        <family val="2"/>
        <charset val="238"/>
      </rPr>
      <t>opakowanie max 60 szt.</t>
    </r>
    <r>
      <rPr>
        <sz val="8"/>
        <rFont val="Tahoma"/>
        <family val="2"/>
        <charset val="238"/>
      </rPr>
      <t xml:space="preserve"> </t>
    </r>
  </si>
  <si>
    <r>
      <t xml:space="preserve">Pojemnik na odpady medyczne 60 L; z etykietą do wpisania danych;  </t>
    </r>
    <r>
      <rPr>
        <b/>
        <sz val="8"/>
        <rFont val="Tahoma"/>
        <family val="2"/>
        <charset val="238"/>
      </rPr>
      <t xml:space="preserve">opakowanie max 20 szt. </t>
    </r>
  </si>
  <si>
    <r>
      <rPr>
        <b/>
        <sz val="8"/>
        <rFont val="Tahoma"/>
        <family val="2"/>
        <charset val="238"/>
      </rPr>
      <t xml:space="preserve">Igły jałowe jednorazowe do amniopunkcji AC </t>
    </r>
    <r>
      <rPr>
        <sz val="8"/>
        <rFont val="Tahoma"/>
        <family val="2"/>
        <charset val="238"/>
      </rPr>
      <t xml:space="preserve">w rozmiarze: 0,7/178 mm 22G x 7.00 IN; </t>
    </r>
    <r>
      <rPr>
        <b/>
        <sz val="8"/>
        <rFont val="Tahoma"/>
        <family val="2"/>
        <charset val="238"/>
      </rPr>
      <t xml:space="preserve"> opakowanie max 25 szt.</t>
    </r>
  </si>
  <si>
    <r>
      <t xml:space="preserve">Sztance do pobierania wycinków typu Biopsy Punch, posiadające jednolitą krawędź tnącą; o przekroju 3 mm i 4 mm;  pakowane pojedynczo 1 szt. </t>
    </r>
    <r>
      <rPr>
        <b/>
        <sz val="8"/>
        <rFont val="Tahoma"/>
        <family val="2"/>
        <charset val="238"/>
      </rPr>
      <t>opakowanie max 50 szt;</t>
    </r>
    <r>
      <rPr>
        <sz val="8"/>
        <rFont val="Tahoma"/>
        <family val="2"/>
        <charset val="238"/>
      </rPr>
      <t xml:space="preserve"> o dostawie rozmiaru zdecyduje Zamawiający.</t>
    </r>
  </si>
  <si>
    <t xml:space="preserve">UWAGA: 
</t>
  </si>
  <si>
    <t>Wymagane próbki -po 5 szt.- do oceny zgodności z opisem przedmiotu zamówienia z poz. 2 i 3 na wezwanie Zamawiającego.</t>
  </si>
  <si>
    <t>Poz. 1,2,3 ustniki mają być lekko ofoliowane, bez nierówności i resztek tektury po cięciu. Wymagane próbki  po 5 szt z poz. 1,2,3 na wezwanie Zamawiającego.</t>
  </si>
  <si>
    <r>
      <t xml:space="preserve"> </t>
    </r>
    <r>
      <rPr>
        <b/>
        <sz val="8"/>
        <rFont val="Tahoma"/>
        <family val="2"/>
        <charset val="238"/>
      </rPr>
      <t xml:space="preserve">Prowadnica jednorazowa przeznaczona do przystawek biopsyjnych </t>
    </r>
    <r>
      <rPr>
        <sz val="8"/>
        <rFont val="Tahoma"/>
        <family val="2"/>
        <charset val="238"/>
      </rPr>
      <t xml:space="preserve">typu Ultra-Pro II. Komplet składa się ze: sterylnej prowadnicy, osłony składanej teleskopowo 14x91,5 cm, żelu, elastycznej opaski. </t>
    </r>
    <r>
      <rPr>
        <b/>
        <sz val="8"/>
        <rFont val="Tahoma"/>
        <family val="2"/>
        <charset val="238"/>
      </rPr>
      <t>Pakowane po 24 sztuki.</t>
    </r>
  </si>
  <si>
    <r>
      <rPr>
        <b/>
        <sz val="8"/>
        <rFont val="Tahoma"/>
        <family val="2"/>
        <charset val="238"/>
      </rPr>
      <t xml:space="preserve">Elektroda do EKG pediatryczna Ø 43 mm </t>
    </r>
    <r>
      <rPr>
        <sz val="8"/>
        <rFont val="Tahoma"/>
        <family val="2"/>
        <charset val="238"/>
      </rPr>
      <t xml:space="preserve">na bazie gąbki PE, hydrożel stały; sensor Ag/AgCl;  Opakowanie po 30 szt; </t>
    </r>
    <r>
      <rPr>
        <b/>
        <sz val="8"/>
        <rFont val="Tahoma"/>
        <family val="2"/>
        <charset val="238"/>
      </rPr>
      <t>opakowanie max 300 szt.</t>
    </r>
  </si>
  <si>
    <r>
      <rPr>
        <b/>
        <sz val="8"/>
        <rFont val="Tahoma"/>
        <family val="2"/>
        <charset val="238"/>
      </rPr>
      <t xml:space="preserve">Strzykawka doustna </t>
    </r>
    <r>
      <rPr>
        <sz val="8"/>
        <rFont val="Tahoma"/>
        <family val="2"/>
        <charset val="238"/>
      </rPr>
      <t>z precyzyjną skalą w milimetrach, łyżeczkach i kroplach z zatyczką do zabezpieczenia leku w trakcie transportu 1 ml;</t>
    </r>
    <r>
      <rPr>
        <b/>
        <sz val="8"/>
        <rFont val="Tahoma"/>
        <family val="2"/>
        <charset val="238"/>
      </rPr>
      <t>opakowanie max 100 szt.</t>
    </r>
  </si>
  <si>
    <r>
      <rPr>
        <b/>
        <sz val="8"/>
        <rFont val="Tahoma"/>
        <family val="2"/>
        <charset val="238"/>
      </rPr>
      <t>Strzykawka doustna</t>
    </r>
    <r>
      <rPr>
        <sz val="8"/>
        <rFont val="Tahoma"/>
        <family val="2"/>
        <charset val="238"/>
      </rPr>
      <t xml:space="preserve"> z precyzyjną skalą w milimetrach, łyżeczkach i kroplach z zatyczką do zabezpieczenia leku w trakcie transportu  </t>
    </r>
    <r>
      <rPr>
        <b/>
        <sz val="8"/>
        <rFont val="Tahoma"/>
        <family val="2"/>
        <charset val="238"/>
      </rPr>
      <t>3 ml</t>
    </r>
    <r>
      <rPr>
        <sz val="8"/>
        <rFont val="Tahoma"/>
        <family val="2"/>
        <charset val="238"/>
      </rPr>
      <t xml:space="preserve">; </t>
    </r>
    <r>
      <rPr>
        <b/>
        <sz val="8"/>
        <rFont val="Tahoma"/>
        <family val="2"/>
        <charset val="238"/>
      </rPr>
      <t>opakowanie max 100 szt.</t>
    </r>
  </si>
  <si>
    <r>
      <rPr>
        <b/>
        <sz val="8"/>
        <rFont val="Tahoma"/>
        <family val="2"/>
        <charset val="238"/>
      </rPr>
      <t>Strzykawka doustna</t>
    </r>
    <r>
      <rPr>
        <sz val="8"/>
        <rFont val="Tahoma"/>
        <family val="2"/>
        <charset val="238"/>
      </rPr>
      <t xml:space="preserve"> z precyzyjną skalą w milimetrach, łyżeczkach i kroplach z zatyczką do zabezpieczenia leku w trakcie transportu </t>
    </r>
    <r>
      <rPr>
        <b/>
        <sz val="8"/>
        <rFont val="Tahoma"/>
        <family val="2"/>
        <charset val="238"/>
      </rPr>
      <t xml:space="preserve"> 5 ml</t>
    </r>
    <r>
      <rPr>
        <sz val="8"/>
        <rFont val="Tahoma"/>
        <family val="2"/>
        <charset val="238"/>
      </rPr>
      <t>;</t>
    </r>
    <r>
      <rPr>
        <b/>
        <sz val="8"/>
        <rFont val="Tahoma"/>
        <family val="2"/>
        <charset val="238"/>
      </rPr>
      <t xml:space="preserve"> opakowanie max 100 szt.</t>
    </r>
  </si>
  <si>
    <r>
      <rPr>
        <b/>
        <sz val="8"/>
        <rFont val="Tahoma"/>
        <family val="2"/>
        <charset val="238"/>
      </rPr>
      <t xml:space="preserve">Strzykawka insulinowa </t>
    </r>
    <r>
      <rPr>
        <sz val="8"/>
        <rFont val="Tahoma"/>
        <family val="2"/>
        <charset val="238"/>
      </rPr>
      <t xml:space="preserve">z wbudowaną igłą - bezpieczna z mechanizmem umożliwiającym schowanie igły w cylindrze 27 G; </t>
    </r>
    <r>
      <rPr>
        <b/>
        <sz val="8"/>
        <rFont val="Tahoma"/>
        <family val="2"/>
        <charset val="238"/>
      </rPr>
      <t>opakowanie max 100 szt.</t>
    </r>
  </si>
  <si>
    <r>
      <rPr>
        <b/>
        <sz val="8"/>
        <rFont val="Tahoma"/>
        <family val="2"/>
        <charset val="238"/>
      </rPr>
      <t xml:space="preserve">Strzykawka doustna bursztynowa </t>
    </r>
    <r>
      <rPr>
        <sz val="8"/>
        <rFont val="Tahoma"/>
        <family val="2"/>
        <charset val="238"/>
      </rPr>
      <t xml:space="preserve">z prezyzyjną skalą w milimetrach, łyżeczkach i kroplach z zatyczką do zabezpieczenia leku w trakcie transportu 1 ml; </t>
    </r>
    <r>
      <rPr>
        <b/>
        <sz val="8"/>
        <rFont val="Tahoma"/>
        <family val="2"/>
        <charset val="238"/>
      </rPr>
      <t>opakowanie max 100 szt.</t>
    </r>
  </si>
  <si>
    <r>
      <rPr>
        <b/>
        <sz val="8"/>
        <rFont val="Tahoma"/>
        <family val="2"/>
        <charset val="238"/>
      </rPr>
      <t>Strzykawka doustna bursztynowa</t>
    </r>
    <r>
      <rPr>
        <sz val="8"/>
        <rFont val="Tahoma"/>
        <family val="2"/>
        <charset val="238"/>
      </rPr>
      <t xml:space="preserve"> z precyzyjną skalą w milimetrach, łyżeczkach i kroplach z zatyczką do zabezpieczenia leku w trakcie transportu  </t>
    </r>
    <r>
      <rPr>
        <b/>
        <sz val="8"/>
        <rFont val="Tahoma"/>
        <family val="2"/>
        <charset val="238"/>
      </rPr>
      <t>3 ml</t>
    </r>
    <r>
      <rPr>
        <sz val="8"/>
        <rFont val="Tahoma"/>
        <family val="2"/>
        <charset val="238"/>
      </rPr>
      <t>;</t>
    </r>
    <r>
      <rPr>
        <b/>
        <sz val="8"/>
        <rFont val="Tahoma"/>
        <family val="2"/>
        <charset val="238"/>
      </rPr>
      <t>opakowanie max 100 szt.</t>
    </r>
  </si>
  <si>
    <r>
      <rPr>
        <b/>
        <sz val="8"/>
        <rFont val="Tahoma"/>
        <family val="2"/>
        <charset val="238"/>
      </rPr>
      <t>Strzykawka doustna bursztynowa</t>
    </r>
    <r>
      <rPr>
        <sz val="8"/>
        <rFont val="Tahoma"/>
        <family val="2"/>
        <charset val="238"/>
      </rPr>
      <t xml:space="preserve"> z precyzyjną skalą w milimetrach, łyżeczkach i kroplach z zatyczką do zabezpieczenia leku w trakcie transportu  </t>
    </r>
    <r>
      <rPr>
        <b/>
        <sz val="8"/>
        <rFont val="Tahoma"/>
        <family val="2"/>
        <charset val="238"/>
      </rPr>
      <t>5 ml</t>
    </r>
    <r>
      <rPr>
        <sz val="8"/>
        <rFont val="Tahoma"/>
        <family val="2"/>
        <charset val="238"/>
      </rPr>
      <t xml:space="preserve">; </t>
    </r>
    <r>
      <rPr>
        <b/>
        <sz val="8"/>
        <rFont val="Tahoma"/>
        <family val="2"/>
        <charset val="238"/>
      </rPr>
      <t>opakowanie max 100 szt.</t>
    </r>
  </si>
  <si>
    <r>
      <rPr>
        <b/>
        <sz val="8"/>
        <rFont val="Tahoma"/>
        <family val="2"/>
        <charset val="238"/>
      </rPr>
      <t>Strzykawka doustna</t>
    </r>
    <r>
      <rPr>
        <sz val="8"/>
        <rFont val="Tahoma"/>
        <family val="2"/>
        <charset val="238"/>
      </rPr>
      <t xml:space="preserve"> - purpurowy tłok  z precyzyjną skalą w milimetrach, łyżeczkach i kroplach z zatyczką do zabezpieczenia leku w trakcie transportu  </t>
    </r>
    <r>
      <rPr>
        <b/>
        <sz val="8"/>
        <rFont val="Tahoma"/>
        <family val="2"/>
        <charset val="238"/>
      </rPr>
      <t>20 ml</t>
    </r>
    <r>
      <rPr>
        <sz val="8"/>
        <rFont val="Tahoma"/>
        <family val="2"/>
        <charset val="238"/>
      </rPr>
      <t>;</t>
    </r>
    <r>
      <rPr>
        <b/>
        <sz val="8"/>
        <rFont val="Tahoma"/>
        <family val="2"/>
        <charset val="238"/>
      </rPr>
      <t>opakowanie max 100 szt.</t>
    </r>
  </si>
  <si>
    <r>
      <rPr>
        <b/>
        <sz val="8"/>
        <rFont val="Tahoma"/>
        <family val="2"/>
        <charset val="238"/>
      </rPr>
      <t xml:space="preserve">Kasetki biopsyjne </t>
    </r>
    <r>
      <rPr>
        <sz val="8"/>
        <rFont val="Tahoma"/>
        <family val="2"/>
        <charset val="238"/>
      </rPr>
      <t xml:space="preserve">o wymiarach maksymalnych                       27.1 x 24 x 6,5 mm, z systemem V-kształtnych odpowietrzników bocznych wymuszających przepływ odczynników. Ścianki wewnętrzne muszą być nachylone i tworzyć koszyk w komorze kasetki. Dostępne w minimum 9 kolorach. </t>
    </r>
    <r>
      <rPr>
        <b/>
        <sz val="8"/>
        <rFont val="Tahoma"/>
        <family val="2"/>
        <charset val="238"/>
      </rPr>
      <t>Pakowanie w pudełka dozujące po  max. 500 szt</t>
    </r>
  </si>
  <si>
    <r>
      <rPr>
        <b/>
        <sz val="8"/>
        <rFont val="Tahoma"/>
        <family val="2"/>
        <charset val="238"/>
      </rPr>
      <t xml:space="preserve">Bezpieczny pojemnik tworzący  system zamknięty do materiału biopsyjnego </t>
    </r>
    <r>
      <rPr>
        <sz val="8"/>
        <rFont val="Tahoma"/>
        <family val="2"/>
        <charset val="238"/>
      </rPr>
      <t xml:space="preserve">składający się z pokrywy zawierającej środek utrwalający i zbiornika.  Pokrywa zbudowana z elementów: 1. tłok zakończony nakłuwaczem, 2. folia aluminiowa zgrzana z nakrętką, 3. filtr zabezpieczający, 4. przycisk uwalniający substancję utrwalającą, 5. substancja utrwalająca - Formaldechyd 4% w roztworze wodnym [10% roztwór formaliny] i &lt;2,5% metanol o łącznej objętości </t>
    </r>
    <r>
      <rPr>
        <b/>
        <sz val="8"/>
        <rFont val="Tahoma"/>
        <family val="2"/>
        <charset val="238"/>
      </rPr>
      <t>20 ml,</t>
    </r>
    <r>
      <rPr>
        <sz val="8"/>
        <rFont val="Tahoma"/>
        <family val="2"/>
        <charset val="238"/>
      </rPr>
      <t xml:space="preserve"> 6. pokrywa wyposażona w gwint zewnętrzny. Zbiornik  wyposażony w gwint wewnętrzny służący do zamknięcia i szczelnego połączenia z pokrywą. substancja utrwalająca uwalniana po połączeniu pokrywy ze zbiornikiem i przez wciśnięcie przycisku wbudowanego w górną część pokrywy. stabilność użytkowa próbki 72 godz. udokumentowana w oryginalnej instrukcji obsługi; </t>
    </r>
    <r>
      <rPr>
        <b/>
        <sz val="8"/>
        <rFont val="Tahoma"/>
        <family val="2"/>
        <charset val="238"/>
      </rPr>
      <t>opakowanie max. 24 szt</t>
    </r>
  </si>
  <si>
    <r>
      <rPr>
        <b/>
        <sz val="8"/>
        <rFont val="Tahoma"/>
        <family val="2"/>
        <charset val="238"/>
      </rPr>
      <t xml:space="preserve">Bezpieczny pojemnik tworzący  system zamknięty do materiału biopsyjnego </t>
    </r>
    <r>
      <rPr>
        <sz val="8"/>
        <rFont val="Tahoma"/>
        <family val="2"/>
        <charset val="238"/>
      </rPr>
      <t xml:space="preserve">składający się z pokrywy zawierającej środek utrwalający i zbiornika.  Pokrywa zbudowana z elementów: 1. tłok zakończony nakłuwaczem, 2. folia aluminiowa zgrzana z nakrętką, 3. filtr zabezpieczający, 4. przycisk uwalniający substancję utrwalającą, 5. substancja utrwalająca - Formaldechyd 4% w roztworze wodnym [10% roztwór formaliny] i &lt;2,5% metanol o łącznej objętości </t>
    </r>
    <r>
      <rPr>
        <b/>
        <sz val="8"/>
        <rFont val="Tahoma"/>
        <family val="2"/>
        <charset val="238"/>
      </rPr>
      <t>60 ml</t>
    </r>
    <r>
      <rPr>
        <sz val="8"/>
        <rFont val="Tahoma"/>
        <family val="2"/>
        <charset val="238"/>
      </rPr>
      <t xml:space="preserve">, 6. pokrywa wyposażona w gwint zewnętrzny. Zbiornik  wyposażony w gwint wewnętrzny służący do zamknięcia i szczelnego połączenia z pokrywą. substancja utrwalająca uwalniana po połączeniu pokrywy ze zbiornikiem i przez wciśnięcie przycisku wbudowanego w górną część pokrywy. stabilność użytkowa próbki 72 godz. udokumentowana w oryginalnej instrukcji obsługi; </t>
    </r>
    <r>
      <rPr>
        <b/>
        <sz val="8"/>
        <rFont val="Tahoma"/>
        <family val="2"/>
        <charset val="238"/>
      </rPr>
      <t>Opakowanie max. 18 szt</t>
    </r>
  </si>
  <si>
    <r>
      <rPr>
        <b/>
        <sz val="8"/>
        <rFont val="Tahoma"/>
        <family val="2"/>
        <charset val="238"/>
      </rPr>
      <t>Strzygarka chirurgiczna z ruchomą głowicą</t>
    </r>
    <r>
      <rPr>
        <sz val="8"/>
        <rFont val="Tahoma"/>
        <family val="2"/>
        <charset val="238"/>
      </rPr>
      <t xml:space="preserve">, z ładowarką, bezprzewodowa, akumulatorowa z wymiennymi ostrzami. Strzygarka chirurgiczna stosowana do usuwania owłosienia ze skóry pacjentów przed zabiegami operacyjnymi i innymi zabiegami inwazyjnymi. Strzygarka chirurgiczna może być stosowana do usuwania zarówno grubych jak i delikatnych, krótkich jak i długich, mokrych jak i suchych włosów. Może być bezpiecznie stosowana nawet do delikatnych okolic ciała. Ostrza jednokrotnego użycia o szerokości 3,8 cm. Zapewnia min. 60 min. pracy po pełnym naładowaniu baterii; </t>
    </r>
    <r>
      <rPr>
        <b/>
        <sz val="8"/>
        <rFont val="Tahoma"/>
        <family val="2"/>
        <charset val="238"/>
      </rPr>
      <t>opakowanie max 1 kpl.</t>
    </r>
  </si>
  <si>
    <r>
      <t xml:space="preserve">Dren do ssaka 380 cm x 7 mm; </t>
    </r>
    <r>
      <rPr>
        <b/>
        <sz val="8"/>
        <rFont val="Tahoma"/>
        <family val="2"/>
        <charset val="238"/>
      </rPr>
      <t>opakowanie max 32 szt.</t>
    </r>
  </si>
  <si>
    <r>
      <rPr>
        <b/>
        <sz val="8"/>
        <rFont val="Tahoma"/>
        <family val="2"/>
        <charset val="238"/>
      </rPr>
      <t>Dren dwuodpływowy</t>
    </r>
    <r>
      <rPr>
        <sz val="8"/>
        <rFont val="Tahoma"/>
        <family val="2"/>
        <charset val="238"/>
      </rPr>
      <t xml:space="preserve">, sterylny, jednokasetowy, oryginalny, pakowany pojedynczo po 10 sztuk w opakowaniu zbiorczym, kompatybilny z posiadanymi przez  Zamawiającego pompami typu </t>
    </r>
    <r>
      <rPr>
        <b/>
        <sz val="8"/>
        <rFont val="Tahoma"/>
        <family val="2"/>
        <charset val="238"/>
      </rPr>
      <t>10K/24K firmy Linvatec; opakowanie max 10 szt.</t>
    </r>
  </si>
  <si>
    <r>
      <rPr>
        <b/>
        <sz val="8"/>
        <rFont val="Tahoma"/>
        <family val="2"/>
        <charset val="238"/>
      </rPr>
      <t xml:space="preserve">Warunki koniecznie wymagane: </t>
    </r>
    <r>
      <rPr>
        <sz val="8"/>
        <rFont val="Tahoma"/>
        <family val="2"/>
        <charset val="238"/>
      </rPr>
      <t>dreny wykonane z gładkiego, miękkiego, odpornego na złamania PCV, bezlateksowe, pozbawione ftalanów  posiadające duże, gładko wykończone atraumatyczne otwory boczne zapewniające skuteczny drenaż; zakończenie drenu gładkim stożkiem z końcówką umożliwiającą łatwy uchwyt kleszczami chirurgicznymi, dł. drenu 400 mm -  450 mm; obecność  niebieskiej linii kontrastującej w promieniach Rtg oraz znaczniki głębokości na drenie co 2 cm, termin ważności: minimum 2 lata od dostawy;  pakowane pojedynczo, na jałowo wraz z łącznikiem schodkowym do szybkiego połączenia z drenażem zewnętrznym</t>
    </r>
  </si>
  <si>
    <r>
      <t xml:space="preserve">Sterylny cewnik z trokarem do przezskórnego nakłucia opłucnej. Miękki, ale odporny na zagięcia, widoczny w Rtg, skalowany, posiadający integralny łącznik lub rozszerzoną końcówkę umożliwiającą bezpośrednie podłączenie drenu. dł. min 20 cm.  rozmiary : Ch 8, 10, 12, 14, 16, 18, 20, 22, 24, 26, 28, 30, 32, 36, 38; </t>
    </r>
    <r>
      <rPr>
        <b/>
        <sz val="8"/>
        <rFont val="Tahoma"/>
        <family val="2"/>
        <charset val="238"/>
      </rPr>
      <t>opakowanie max 10 szt.</t>
    </r>
  </si>
  <si>
    <r>
      <t xml:space="preserve"> </t>
    </r>
    <r>
      <rPr>
        <b/>
        <sz val="8"/>
        <rFont val="Tahoma"/>
        <family val="2"/>
        <charset val="238"/>
      </rPr>
      <t>Igła   do histologicznej biopsji tkanek miękkich:</t>
    </r>
    <r>
      <rPr>
        <sz val="8"/>
        <rFont val="Tahoma"/>
        <family val="2"/>
        <charset val="238"/>
      </rPr>
      <t xml:space="preserve"> prostaty, nerki, piersi, węzłów chłonnych, wątroby oraz śledziony, znakowana co 1 cm. Przystosowana do pistoletu Bard Magnum; rozmiar 16 G dł 200 mm; pakowana pojedynczo; </t>
    </r>
    <r>
      <rPr>
        <b/>
        <sz val="8"/>
        <rFont val="Tahoma"/>
        <family val="2"/>
        <charset val="238"/>
      </rPr>
      <t>opakowanie max 10 sztuk</t>
    </r>
  </si>
  <si>
    <r>
      <t>Torebki strunowe o wymiarach 150 x 200 mm;</t>
    </r>
    <r>
      <rPr>
        <b/>
        <sz val="8"/>
        <rFont val="Tahoma"/>
        <family val="2"/>
        <charset val="238"/>
      </rPr>
      <t xml:space="preserve"> pakowane po max 200 szt</t>
    </r>
  </si>
  <si>
    <r>
      <t xml:space="preserve">Szczoteczki sterylne do cytologii Merynger; </t>
    </r>
    <r>
      <rPr>
        <b/>
        <sz val="8"/>
        <rFont val="Tahoma"/>
        <family val="2"/>
        <charset val="238"/>
      </rPr>
      <t>opakowanie 1 szt.</t>
    </r>
  </si>
  <si>
    <r>
      <rPr>
        <b/>
        <sz val="8"/>
        <rFont val="Tahoma"/>
        <family val="2"/>
        <charset val="238"/>
      </rPr>
      <t>Zestaw TOE</t>
    </r>
    <r>
      <rPr>
        <sz val="8"/>
        <rFont val="Tahoma"/>
        <family val="2"/>
        <charset val="238"/>
      </rPr>
      <t xml:space="preserve">, ustnik plus aplikator z żelem Microtek; sterylny;  pakowany pojedynczo papier-folia; </t>
    </r>
  </si>
  <si>
    <r>
      <rPr>
        <b/>
        <sz val="7"/>
        <rFont val="Tahoma"/>
        <family val="2"/>
        <charset val="238"/>
      </rPr>
      <t>Pasta uszczelniająco-gojąca</t>
    </r>
    <r>
      <rPr>
        <sz val="7"/>
        <rFont val="Tahoma"/>
        <family val="2"/>
        <charset val="238"/>
      </rPr>
      <t xml:space="preserve"> Wykonana z materiału hydrokoloidowego składającego się z trzech różnych hydrokoloidów, posiadająca właściwości ochronne i gojące. Lepka konsystencja pasty doskonale uszczelnia przestrzeń pomiędzy brzegiem otworu płytki lub przylepca, a stomią, zapobiega podciekaniu treści jelitowej lub moczu pod płytkę, uszczelniając ją w okolicy stomii. Wypełnia nierówności na skórze wokół stomii. Zawiera alkohol. </t>
    </r>
    <r>
      <rPr>
        <b/>
        <sz val="7"/>
        <rFont val="Tahoma"/>
        <family val="2"/>
        <charset val="238"/>
      </rPr>
      <t>Tuba 60g.</t>
    </r>
  </si>
  <si>
    <r>
      <rPr>
        <b/>
        <sz val="7"/>
        <rFont val="Tahoma"/>
        <family val="2"/>
        <charset val="238"/>
      </rPr>
      <t>Pasta gojąca</t>
    </r>
    <r>
      <rPr>
        <sz val="7"/>
        <rFont val="Tahoma"/>
        <family val="2"/>
        <charset val="238"/>
      </rPr>
      <t xml:space="preserve">; Wykonana z materiału hydrokoloidowego składającego się z trzech różnych hydrokoloidów, posiadająca właściwości ochronne i gojące. Przeznaczona do leczenia powikłań skórnych wokół stomii. Charakteryzuje się dużą przyczepnością, zwłaszcza do wilgotnej skory. Ma tłustą konsystencję. </t>
    </r>
    <r>
      <rPr>
        <b/>
        <sz val="7"/>
        <rFont val="Tahoma"/>
        <family val="2"/>
        <charset val="238"/>
      </rPr>
      <t>Tuba 30g.</t>
    </r>
  </si>
  <si>
    <r>
      <rPr>
        <b/>
        <sz val="7"/>
        <rFont val="Tahoma"/>
        <family val="2"/>
        <charset val="238"/>
      </rPr>
      <t xml:space="preserve">Puder stomijny </t>
    </r>
    <r>
      <rPr>
        <sz val="7"/>
        <rFont val="Tahoma"/>
        <family val="2"/>
        <charset val="238"/>
      </rPr>
      <t xml:space="preserve">wykonany z materiału hydrokoloidowego składającego się z trzech różnych hydrokoloidów, łagodzi stany zapalne, przyspiesza proces gojenia podrażnionej skóry i pochłania wysięk surowiczy, przez co poprawia szczelność i przyleganie sprzętu stomijnego do skóry oraz przedłuża czas jego utrzymania. </t>
    </r>
    <r>
      <rPr>
        <b/>
        <sz val="7"/>
        <rFont val="Tahoma"/>
        <family val="2"/>
        <charset val="238"/>
      </rPr>
      <t>Opakowanie 25g.</t>
    </r>
  </si>
  <si>
    <r>
      <rPr>
        <b/>
        <sz val="7"/>
        <rFont val="Tahoma"/>
        <family val="2"/>
        <charset val="238"/>
      </rPr>
      <t xml:space="preserve">Spray ochronny, </t>
    </r>
    <r>
      <rPr>
        <sz val="7"/>
        <rFont val="Tahoma"/>
        <family val="2"/>
        <charset val="238"/>
      </rPr>
      <t xml:space="preserve">hypoalergiczny produkt przeznaczony do stosowania na skórę wokół stomii jako dodatkowe zabezpieczenie przed szkodliwym działaniem treści jelitowej lub moczu. Dzięki nowoczesnej technologii silikonowej, wygładza skórę wokół stomii i tworzy na niej mikroskopijną, cienką powłokę ochronną. Podczas stosowania nie szczypie. Zwiększa przyleganie sprzętu stomijnego. Przeznaczony jest dla wszystkich osób ze stomią. </t>
    </r>
  </si>
  <si>
    <r>
      <rPr>
        <b/>
        <sz val="7"/>
        <rFont val="Tahoma"/>
        <family val="2"/>
        <charset val="238"/>
      </rPr>
      <t xml:space="preserve">Aerozol </t>
    </r>
    <r>
      <rPr>
        <sz val="7"/>
        <rFont val="Tahoma"/>
        <family val="2"/>
        <charset val="238"/>
      </rPr>
      <t>przeznaczony do bezbolesnego i szybkiego usuwania przylepca ze skóry wokół stomii. 100% sylikonowa formuła. Bez butanu. Obojetny gaz rozpylający.</t>
    </r>
  </si>
  <si>
    <r>
      <rPr>
        <b/>
        <sz val="7"/>
        <rFont val="Tahoma"/>
        <family val="2"/>
        <charset val="238"/>
      </rPr>
      <t xml:space="preserve">Krem nawilżajco-ochronny  </t>
    </r>
    <r>
      <rPr>
        <sz val="7"/>
        <rFont val="Tahoma"/>
        <family val="2"/>
        <charset val="238"/>
      </rPr>
      <t xml:space="preserve">przeznaczony do stosowania na skórę wokół stomii w celu jej nawileżnia, pielęgnacji i ochrony. Nie zawiera substancji zapachowych oraz barwników. Pomaga zapobiegać uszkodzeniom skóry powstałym w wyniku jej kontaktu z treścią jelitową lub moczem. Krem nie wymaga zmywania. Przy odpowiednim stosowaniu, nie zmniejsza przyczepności sprzętu stomijnego. </t>
    </r>
    <r>
      <rPr>
        <b/>
        <sz val="7"/>
        <rFont val="Tahoma"/>
        <family val="2"/>
        <charset val="238"/>
      </rPr>
      <t>Tuba 85g</t>
    </r>
  </si>
  <si>
    <r>
      <rPr>
        <b/>
        <sz val="7"/>
        <rFont val="Tahoma"/>
        <family val="2"/>
        <charset val="238"/>
      </rPr>
      <t>Pianka do mycia skóry</t>
    </r>
    <r>
      <rPr>
        <sz val="7"/>
        <rFont val="Tahoma"/>
        <family val="2"/>
        <charset val="238"/>
      </rPr>
      <t xml:space="preserve"> o zbalansowanym pH przeznaczona jest do mycia, pielęgnacji i nawilżania skóry wokół stomii. Stuży do oczyszczania stomii i skóry wokół niej z pozostałoci treści jelitowej lub moczu. Zawiera aloes i łagodne substancje nawilżające. Posiada właciwości łagodzące i ochronne. Jest bardzo delikatna dla wrażliwej lub podrażnionej skóry oraz śluzówki jelita. Nie wymaga spłukiwania wodą, wystarczy wytarcie jej nadmiaru za pomoc ręcznika lub papieru toaletowego. </t>
    </r>
    <r>
      <rPr>
        <b/>
        <sz val="7"/>
        <rFont val="Tahoma"/>
        <family val="2"/>
        <charset val="238"/>
      </rPr>
      <t>Opakowanie 236 ml</t>
    </r>
  </si>
  <si>
    <r>
      <rPr>
        <b/>
        <sz val="8"/>
        <rFont val="Tahoma"/>
        <family val="2"/>
        <charset val="238"/>
      </rPr>
      <t>Podkładka żelowa pod głowę „krążek”</t>
    </r>
    <r>
      <rPr>
        <sz val="8"/>
        <rFont val="Tahoma"/>
        <family val="2"/>
        <charset val="238"/>
      </rPr>
      <t xml:space="preserve"> o teksturze cisoidy; 20 x 9 x 5 cm;</t>
    </r>
    <r>
      <rPr>
        <b/>
        <sz val="8"/>
        <rFont val="Tahoma"/>
        <family val="2"/>
        <charset val="238"/>
      </rPr>
      <t>1 szt</t>
    </r>
  </si>
  <si>
    <r>
      <rPr>
        <b/>
        <sz val="8"/>
        <rFont val="Tahoma"/>
        <family val="2"/>
        <charset val="238"/>
      </rPr>
      <t xml:space="preserve">Uniwersalna podkładka żelowa” </t>
    </r>
    <r>
      <rPr>
        <sz val="8"/>
        <rFont val="Tahoma"/>
        <family val="2"/>
        <charset val="238"/>
      </rPr>
      <t>pozycja na plecach”; 18x 18x 8cm; op.</t>
    </r>
    <r>
      <rPr>
        <b/>
        <sz val="8"/>
        <rFont val="Tahoma"/>
        <family val="2"/>
        <charset val="238"/>
      </rPr>
      <t xml:space="preserve"> 5 szt</t>
    </r>
  </si>
  <si>
    <r>
      <rPr>
        <b/>
        <sz val="8"/>
        <rFont val="Tahoma"/>
        <family val="2"/>
        <charset val="238"/>
      </rPr>
      <t>Uniwersalny żelowy pozycjoner pod głowę</t>
    </r>
    <r>
      <rPr>
        <sz val="8"/>
        <rFont val="Tahoma"/>
        <family val="2"/>
        <charset val="238"/>
      </rPr>
      <t xml:space="preserve"> 25 x 23 x 6cm; 25 x 18 x 3cm; </t>
    </r>
    <r>
      <rPr>
        <b/>
        <sz val="8"/>
        <rFont val="Tahoma"/>
        <family val="2"/>
        <charset val="238"/>
      </rPr>
      <t>1szt</t>
    </r>
    <r>
      <rPr>
        <sz val="8"/>
        <rFont val="Tahoma"/>
        <family val="2"/>
        <charset val="238"/>
      </rPr>
      <t xml:space="preserve">            </t>
    </r>
  </si>
  <si>
    <r>
      <rPr>
        <b/>
        <sz val="8"/>
        <rFont val="Tahoma"/>
        <family val="2"/>
        <charset val="238"/>
      </rPr>
      <t>Uniwersalny  żelowy pozycjoner pod głowę</t>
    </r>
    <r>
      <rPr>
        <sz val="8"/>
        <rFont val="Tahoma"/>
        <family val="2"/>
        <charset val="238"/>
      </rPr>
      <t xml:space="preserve">  25 x 18 x 3cm; </t>
    </r>
    <r>
      <rPr>
        <b/>
        <sz val="8"/>
        <rFont val="Tahoma"/>
        <family val="2"/>
        <charset val="238"/>
      </rPr>
      <t>1 szt</t>
    </r>
    <r>
      <rPr>
        <sz val="8"/>
        <rFont val="Tahoma"/>
        <family val="2"/>
        <charset val="238"/>
      </rPr>
      <t xml:space="preserve">            </t>
    </r>
  </si>
  <si>
    <r>
      <rPr>
        <b/>
        <sz val="8"/>
        <rFont val="Tahoma"/>
        <family val="2"/>
        <charset val="238"/>
      </rPr>
      <t xml:space="preserve">Uniwersalny  żelowy pozycjoner w kształcie kopuły pod kolana i kostki  </t>
    </r>
    <r>
      <rPr>
        <sz val="8"/>
        <rFont val="Tahoma"/>
        <family val="2"/>
        <charset val="238"/>
      </rPr>
      <t xml:space="preserve">50 x 10 x 7cm; </t>
    </r>
    <r>
      <rPr>
        <b/>
        <sz val="8"/>
        <rFont val="Tahoma"/>
        <family val="2"/>
        <charset val="238"/>
      </rPr>
      <t>1 szt.</t>
    </r>
  </si>
  <si>
    <r>
      <rPr>
        <b/>
        <sz val="8"/>
        <rFont val="Tahoma"/>
        <family val="2"/>
        <charset val="238"/>
      </rPr>
      <t>Uniwersalny  żelowy pozycjoner w kształcie kopuły pod kolana i kostki</t>
    </r>
    <r>
      <rPr>
        <sz val="8"/>
        <rFont val="Tahoma"/>
        <family val="2"/>
        <charset val="238"/>
      </rPr>
      <t xml:space="preserve">  20 x 15 x 7cm;  </t>
    </r>
    <r>
      <rPr>
        <b/>
        <sz val="8"/>
        <rFont val="Tahoma"/>
        <family val="2"/>
        <charset val="238"/>
      </rPr>
      <t>1 szt.</t>
    </r>
  </si>
  <si>
    <r>
      <rPr>
        <b/>
        <sz val="8"/>
        <rFont val="Tahoma"/>
        <family val="2"/>
        <charset val="238"/>
      </rPr>
      <t>Pozycjoner   żelowy żelowy  pod pięty 15 x 8 x 4cm</t>
    </r>
    <r>
      <rPr>
        <sz val="8"/>
        <rFont val="Tahoma"/>
        <family val="2"/>
        <charset val="238"/>
      </rPr>
      <t xml:space="preserve">. </t>
    </r>
    <r>
      <rPr>
        <b/>
        <sz val="8"/>
        <rFont val="Tahoma"/>
        <family val="2"/>
        <charset val="238"/>
      </rPr>
      <t xml:space="preserve">1 szt </t>
    </r>
    <r>
      <rPr>
        <sz val="8"/>
        <rFont val="Tahoma"/>
        <family val="2"/>
        <charset val="238"/>
      </rPr>
      <t xml:space="preserve">            </t>
    </r>
  </si>
  <si>
    <r>
      <rPr>
        <b/>
        <sz val="8"/>
        <rFont val="Tahoma"/>
        <family val="2"/>
        <charset val="238"/>
      </rPr>
      <t>Ukośny pozycjoner  żelowy pod plecy i klatkę piersiową   30 x 18 x 7cm;</t>
    </r>
    <r>
      <rPr>
        <sz val="8"/>
        <rFont val="Tahoma"/>
        <family val="2"/>
        <charset val="238"/>
      </rPr>
      <t xml:space="preserve"> </t>
    </r>
    <r>
      <rPr>
        <b/>
        <sz val="8"/>
        <rFont val="Tahoma"/>
        <family val="2"/>
        <charset val="238"/>
      </rPr>
      <t>1szt</t>
    </r>
  </si>
  <si>
    <r>
      <rPr>
        <b/>
        <sz val="8"/>
        <rFont val="Tahoma"/>
        <family val="2"/>
        <charset val="238"/>
      </rPr>
      <t>Pozycjoner  żelowy w kształcie poduszki z możliwością zwijania stosowany w ortopedii 27x 20 x 1,5 cm; 1 szt.</t>
    </r>
    <r>
      <rPr>
        <sz val="8"/>
        <rFont val="Tahoma"/>
        <family val="2"/>
        <charset val="238"/>
      </rPr>
      <t xml:space="preserve">      </t>
    </r>
  </si>
  <si>
    <r>
      <rPr>
        <b/>
        <sz val="8"/>
        <rFont val="Tahoma"/>
        <family val="2"/>
        <charset val="238"/>
      </rPr>
      <t>Zabezpieczający i stabilizujący pas żelowy 60 x 7x 1cm</t>
    </r>
    <r>
      <rPr>
        <sz val="8"/>
        <rFont val="Tahoma"/>
        <family val="2"/>
        <charset val="238"/>
      </rPr>
      <t xml:space="preserve">; </t>
    </r>
    <r>
      <rPr>
        <b/>
        <sz val="8"/>
        <rFont val="Tahoma"/>
        <family val="2"/>
        <charset val="238"/>
      </rPr>
      <t>1szt</t>
    </r>
    <r>
      <rPr>
        <sz val="8"/>
        <rFont val="Tahoma"/>
        <family val="2"/>
        <charset val="238"/>
      </rPr>
      <t xml:space="preserve">  </t>
    </r>
  </si>
  <si>
    <r>
      <rPr>
        <b/>
        <sz val="7"/>
        <rFont val="Tahoma"/>
        <family val="2"/>
        <charset val="238"/>
      </rPr>
      <t>Przedłużenia do pomp infuzyjnych 150 - 200 cm</t>
    </r>
    <r>
      <rPr>
        <sz val="7"/>
        <rFont val="Tahoma"/>
        <family val="2"/>
        <charset val="238"/>
      </rPr>
      <t xml:space="preserve">, sterylne, j.u., wykonane z materiałów nie zawierających lateksu i ftalanów DEHP;  </t>
    </r>
    <r>
      <rPr>
        <b/>
        <sz val="7"/>
        <rFont val="Tahoma"/>
        <family val="2"/>
        <charset val="238"/>
      </rPr>
      <t>opakowanie max 300 szt.</t>
    </r>
  </si>
  <si>
    <r>
      <rPr>
        <b/>
        <sz val="7"/>
        <rFont val="Tahoma"/>
        <family val="2"/>
        <charset val="238"/>
      </rPr>
      <t>Przedłużenia do pomp infuzyjnych bursztynowy 150 - 200 c</t>
    </r>
    <r>
      <rPr>
        <sz val="7"/>
        <rFont val="Tahoma"/>
        <family val="2"/>
        <charset val="238"/>
      </rPr>
      <t xml:space="preserve">m, sterylny, j.u., wykonane z materiałów nie zawierających lateksu i ftalanów (DEHP); </t>
    </r>
    <r>
      <rPr>
        <b/>
        <sz val="7"/>
        <rFont val="Tahoma"/>
        <family val="2"/>
        <charset val="238"/>
      </rPr>
      <t>opakowanie max 300 szt.</t>
    </r>
  </si>
  <si>
    <r>
      <rPr>
        <b/>
        <sz val="7"/>
        <rFont val="Tahoma"/>
        <family val="2"/>
        <charset val="238"/>
      </rPr>
      <t>Strzykawka trzyczęściowa  LL  20ml</t>
    </r>
    <r>
      <rPr>
        <sz val="7"/>
        <rFont val="Tahoma"/>
        <family val="2"/>
        <charset val="238"/>
      </rPr>
      <t xml:space="preserve">, przezroczysta z czarną, wyraźną i czytelną stalą; wolne od PCV; gumowa część tłoka z podwójnym uszczelnieniem, czarna skala ; skala może być poszerzona o min 20%; wyczuwalna blokada zapobiegająca niekontrolowanemu wysunięciu tłoka z komory strzykawki, dodatkowy kołnierz z gwintem do połączeń "zakręcanych"; zakończenie centryczne; </t>
    </r>
    <r>
      <rPr>
        <b/>
        <sz val="7"/>
        <rFont val="Tahoma"/>
        <family val="2"/>
        <charset val="238"/>
      </rPr>
      <t>opakowanie max 120 szt.</t>
    </r>
  </si>
  <si>
    <r>
      <rPr>
        <b/>
        <sz val="7"/>
        <rFont val="Tahoma"/>
        <family val="2"/>
        <charset val="238"/>
      </rPr>
      <t xml:space="preserve">Strzykawka 1 ml do insuliny; </t>
    </r>
    <r>
      <rPr>
        <sz val="7"/>
        <rFont val="Tahoma"/>
        <family val="2"/>
        <charset val="238"/>
      </rPr>
      <t xml:space="preserve">igła 0,33 x 12 mm lub 0,33 x 12,7 mm lub 0,3x 13mm lub 0,33 x 13 mm; </t>
    </r>
    <r>
      <rPr>
        <b/>
        <sz val="7"/>
        <rFont val="Tahoma"/>
        <family val="2"/>
        <charset val="238"/>
      </rPr>
      <t>opakowanie max 120 szt.</t>
    </r>
  </si>
  <si>
    <r>
      <rPr>
        <b/>
        <sz val="7"/>
        <rFont val="Tahoma"/>
        <family val="2"/>
        <charset val="238"/>
      </rPr>
      <t>Strzykawka 1 ml tuberkulinowa</t>
    </r>
    <r>
      <rPr>
        <sz val="7"/>
        <rFont val="Tahoma"/>
        <family val="2"/>
        <charset val="238"/>
      </rPr>
      <t xml:space="preserve"> z igłą 0,5x16mm; op. po 100 szt. </t>
    </r>
    <r>
      <rPr>
        <b/>
        <sz val="7"/>
        <rFont val="Tahoma"/>
        <family val="2"/>
        <charset val="238"/>
      </rPr>
      <t>opakowanie max 120 szt.</t>
    </r>
  </si>
  <si>
    <r>
      <rPr>
        <b/>
        <sz val="7"/>
        <rFont val="Tahoma"/>
        <family val="2"/>
        <charset val="238"/>
      </rPr>
      <t>Strzykawka cewnikowa 50 ml</t>
    </r>
    <r>
      <rPr>
        <sz val="7"/>
        <rFont val="Tahoma"/>
        <family val="2"/>
        <charset val="238"/>
      </rPr>
      <t xml:space="preserve"> </t>
    </r>
    <r>
      <rPr>
        <b/>
        <sz val="7"/>
        <rFont val="Tahoma"/>
        <family val="2"/>
        <charset val="238"/>
      </rPr>
      <t xml:space="preserve"> JANETT;</t>
    </r>
    <r>
      <rPr>
        <sz val="7"/>
        <rFont val="Tahoma"/>
        <family val="2"/>
        <charset val="238"/>
      </rPr>
      <t xml:space="preserve"> z wymiennymi końcówkami lub bez;  Opakowanie: 1 sztuka  </t>
    </r>
    <r>
      <rPr>
        <b/>
        <sz val="7"/>
        <rFont val="Tahoma"/>
        <family val="2"/>
        <charset val="238"/>
      </rPr>
      <t>opakowanie max 85 szt.</t>
    </r>
  </si>
  <si>
    <r>
      <t xml:space="preserve">Strzykawka cewnikowa 100 ml JANETT; </t>
    </r>
    <r>
      <rPr>
        <sz val="7"/>
        <rFont val="Tahoma"/>
        <family val="2"/>
        <charset val="238"/>
      </rPr>
      <t xml:space="preserve"> z wymiennymi końcówkami lub bez Opakowanie: 1 sztuka </t>
    </r>
    <r>
      <rPr>
        <b/>
        <sz val="7"/>
        <rFont val="Tahoma"/>
        <family val="2"/>
        <charset val="238"/>
      </rPr>
      <t>opakowanie max 25 szt.</t>
    </r>
  </si>
  <si>
    <r>
      <rPr>
        <b/>
        <sz val="7"/>
        <rFont val="Tahoma"/>
        <family val="2"/>
        <charset val="238"/>
      </rPr>
      <t>Strzykawka trzyczęściowa  LL  10 ml</t>
    </r>
    <r>
      <rPr>
        <sz val="7"/>
        <rFont val="Tahoma"/>
        <family val="2"/>
        <charset val="238"/>
      </rPr>
      <t xml:space="preserve">  przezroczysta z czarną, wyraźną i precyzyjną skalą; wolna od PCV; gumowa część tłoka z podwójnym uszczelnieniem, czarna skala ; skala może być poszerzona o min 20%; wyczuwalna blokada zapobiegająca niekontrolowanemu wysunięciu tłoka z komory strzykawki, dodatkowy kołnierz z gwintem do połączeń "zakręcanych"; zakończenie centryczne; </t>
    </r>
    <r>
      <rPr>
        <b/>
        <sz val="7"/>
        <rFont val="Tahoma"/>
        <family val="2"/>
        <charset val="238"/>
      </rPr>
      <t>opakowanie max 100 szt.</t>
    </r>
  </si>
  <si>
    <r>
      <rPr>
        <b/>
        <sz val="7"/>
        <rFont val="Tahoma"/>
        <family val="2"/>
        <charset val="238"/>
      </rPr>
      <t xml:space="preserve">Strzykawka </t>
    </r>
    <r>
      <rPr>
        <sz val="7"/>
        <rFont val="Tahoma"/>
        <family val="2"/>
        <charset val="238"/>
      </rPr>
      <t>j.u.,</t>
    </r>
    <r>
      <rPr>
        <b/>
        <sz val="7"/>
        <rFont val="Tahoma"/>
        <family val="2"/>
        <charset val="238"/>
      </rPr>
      <t xml:space="preserve"> dwuczęściowa z końcówką luer 20 ml; </t>
    </r>
    <r>
      <rPr>
        <sz val="7"/>
        <rFont val="Tahoma"/>
        <family val="2"/>
        <charset val="238"/>
      </rPr>
      <t>całkowita dł. skali na cylindrze odpowiadająca poj. nominalnej strzykawki; skalowana co 0,1 ml; wyraźna, czarna,  niezmywalna  skala; jałowa; na opakowaniu umieszczona czytelna data ważności, nr katalogowy; oznaczenie kolorystyczne pojemności; opakowanie jednostkowe typu blister</t>
    </r>
    <r>
      <rPr>
        <b/>
        <sz val="7"/>
        <rFont val="Tahoma"/>
        <family val="2"/>
        <charset val="238"/>
      </rPr>
      <t xml:space="preserve">-pack;  </t>
    </r>
    <r>
      <rPr>
        <sz val="7"/>
        <rFont val="Tahoma"/>
        <family val="2"/>
        <charset val="238"/>
      </rPr>
      <t xml:space="preserve"> z kolorowym kontrastującym tłokiem, wyraźną, czytelną i trwałą skalą, zabezpieczeniem tłoka przed wypadaniem, gładki przesuw tłoka, poszerzona skala o min 20%,  </t>
    </r>
    <r>
      <rPr>
        <b/>
        <sz val="7"/>
        <rFont val="Tahoma"/>
        <family val="2"/>
        <charset val="238"/>
      </rPr>
      <t>opakowania max 100 szt./op.</t>
    </r>
  </si>
  <si>
    <r>
      <rPr>
        <b/>
        <sz val="7"/>
        <rFont val="Tahoma"/>
        <family val="2"/>
        <charset val="238"/>
      </rPr>
      <t xml:space="preserve">Strzykawka trzyczęściowa  LL  2 ml - 3 ml, </t>
    </r>
    <r>
      <rPr>
        <sz val="7"/>
        <rFont val="Tahoma"/>
        <family val="2"/>
        <charset val="238"/>
      </rPr>
      <t xml:space="preserve"> przezroczysta z czarną, wyraźną i precyzyjną skalą; wolna od PCV; gumowa część tłoka z podwójnym uszczelnieniem, czarna skala;  skala może być poszerzona o min 20%; wyczuwalna blokada zapobiegająca niekontrolowanemu wysunięciu tłoka z komory strzykawki, dodatkowy kołnierz z gwintem do połączeń "zakręcanych"; zakończenie centryczne; </t>
    </r>
    <r>
      <rPr>
        <b/>
        <sz val="7"/>
        <rFont val="Tahoma"/>
        <family val="2"/>
        <charset val="238"/>
      </rPr>
      <t xml:space="preserve"> opakowanie max 200 szt.</t>
    </r>
  </si>
  <si>
    <r>
      <rPr>
        <b/>
        <sz val="7"/>
        <rFont val="Tahoma"/>
        <family val="2"/>
        <charset val="238"/>
      </rPr>
      <t xml:space="preserve">Strzykawka trzyczęściowa  LL  5 ml </t>
    </r>
    <r>
      <rPr>
        <sz val="7"/>
        <rFont val="Tahoma"/>
        <family val="2"/>
        <charset val="238"/>
      </rPr>
      <t xml:space="preserve"> przezroczysta z czarną, wyraźną i czytelną skalą; wolna od PCV; gumowa część tłoka z podwójnym uszczelnieniem, czarna skala ; skala może być poszerzona o min 20%; wyczuwalna blokada zapobiegająca niekontrolowanemu wysunięciu tłoka z komory strzykawki, dodatkowy kołnierz z gwintem do połączeń "zakręcanych"; zakończenie centryczne; </t>
    </r>
    <r>
      <rPr>
        <b/>
        <sz val="7"/>
        <rFont val="Tahoma"/>
        <family val="2"/>
        <charset val="238"/>
      </rPr>
      <t>opakowanie max 125 szt.</t>
    </r>
  </si>
  <si>
    <r>
      <rPr>
        <b/>
        <sz val="7"/>
        <rFont val="Tahoma"/>
        <family val="2"/>
        <charset val="238"/>
      </rPr>
      <t>Strzykawka</t>
    </r>
    <r>
      <rPr>
        <sz val="7"/>
        <rFont val="Tahoma"/>
        <family val="2"/>
        <charset val="238"/>
      </rPr>
      <t xml:space="preserve"> j.u.,</t>
    </r>
    <r>
      <rPr>
        <b/>
        <sz val="7"/>
        <rFont val="Tahoma"/>
        <family val="2"/>
        <charset val="238"/>
      </rPr>
      <t xml:space="preserve"> dwuczęściowa  z końcówką luer 2 ml; </t>
    </r>
    <r>
      <rPr>
        <sz val="7"/>
        <rFont val="Tahoma"/>
        <family val="2"/>
        <charset val="238"/>
      </rPr>
      <t>całkowita dł. skali na cylindrze odpowiadająca poj. nominalnej strzykawki; skalowana co 0,1 ml; wyraźna, czarna,  niezmywalna  skala; jałowa; na opakowaniu umieszczona czytelna data ważności, nr katalogowy; oznaczenie kolorystyczne pojemności; opakowanie jednostkowe typu blister</t>
    </r>
    <r>
      <rPr>
        <b/>
        <sz val="7"/>
        <rFont val="Tahoma"/>
        <family val="2"/>
        <charset val="238"/>
      </rPr>
      <t>-pack;</t>
    </r>
    <r>
      <rPr>
        <sz val="7"/>
        <rFont val="Tahoma"/>
        <family val="2"/>
        <charset val="238"/>
      </rPr>
      <t xml:space="preserve"> z kolorowym kontrastującym tłokiem, zabezpieczenie tłoka przed wypadaniem, gładki przesuw tłoka, poszerzona skala o min 20%; </t>
    </r>
    <r>
      <rPr>
        <b/>
        <sz val="7"/>
        <rFont val="Tahoma"/>
        <family val="2"/>
        <charset val="238"/>
      </rPr>
      <t>opakowanie max 100 szt.</t>
    </r>
  </si>
  <si>
    <r>
      <rPr>
        <b/>
        <sz val="7"/>
        <rFont val="Tahoma"/>
        <family val="2"/>
        <charset val="238"/>
      </rPr>
      <t xml:space="preserve">Strzykawka </t>
    </r>
    <r>
      <rPr>
        <sz val="7"/>
        <rFont val="Tahoma"/>
        <family val="2"/>
        <charset val="238"/>
      </rPr>
      <t>j.u.,</t>
    </r>
    <r>
      <rPr>
        <b/>
        <sz val="7"/>
        <rFont val="Tahoma"/>
        <family val="2"/>
        <charset val="238"/>
      </rPr>
      <t xml:space="preserve"> dwuczęściowa</t>
    </r>
    <r>
      <rPr>
        <sz val="7"/>
        <rFont val="Tahoma"/>
        <family val="2"/>
        <charset val="238"/>
      </rPr>
      <t xml:space="preserve">  z końcówką luer</t>
    </r>
    <r>
      <rPr>
        <b/>
        <sz val="7"/>
        <rFont val="Tahoma"/>
        <family val="2"/>
        <charset val="238"/>
      </rPr>
      <t xml:space="preserve"> 5 ml; </t>
    </r>
    <r>
      <rPr>
        <sz val="7"/>
        <rFont val="Tahoma"/>
        <family val="2"/>
        <charset val="238"/>
      </rPr>
      <t xml:space="preserve">całkowita dł. skali na cylindrze odpowiadająca poj. nominalnej strzykawki; skalowana co 0,1 ml; wyraźna, czarna,  niezmywalna  skala; jałowa; na opakowaniu umieszczona czytelna data ważności, nr katalogowy; oznaczenie kolorystyczne pojemności; opakowanie jednostkowe typu blister-pack;  z kolorowym kontrastującym tłokiem,  zabezpieczenie tłoka przed wypadaniem, gładki przesuw tłoka, poszerzona skala o min 20% </t>
    </r>
    <r>
      <rPr>
        <b/>
        <sz val="7"/>
        <rFont val="Tahoma"/>
        <family val="2"/>
        <charset val="238"/>
      </rPr>
      <t>.  opakowanie max 100 szt</t>
    </r>
  </si>
  <si>
    <r>
      <rPr>
        <b/>
        <sz val="7"/>
        <rFont val="Tahoma"/>
        <family val="2"/>
        <charset val="238"/>
      </rPr>
      <t xml:space="preserve">Strzykawka </t>
    </r>
    <r>
      <rPr>
        <sz val="7"/>
        <rFont val="Tahoma"/>
        <family val="2"/>
        <charset val="238"/>
      </rPr>
      <t xml:space="preserve">j.u., </t>
    </r>
    <r>
      <rPr>
        <b/>
        <sz val="7"/>
        <rFont val="Tahoma"/>
        <family val="2"/>
        <charset val="238"/>
      </rPr>
      <t>dwuczęściowa</t>
    </r>
    <r>
      <rPr>
        <sz val="7"/>
        <rFont val="Tahoma"/>
        <family val="2"/>
        <charset val="238"/>
      </rPr>
      <t xml:space="preserve">  z końcówką luer </t>
    </r>
    <r>
      <rPr>
        <b/>
        <sz val="7"/>
        <rFont val="Tahoma"/>
        <family val="2"/>
        <charset val="238"/>
      </rPr>
      <t xml:space="preserve">10 ml; </t>
    </r>
    <r>
      <rPr>
        <sz val="7"/>
        <rFont val="Tahoma"/>
        <family val="2"/>
        <charset val="238"/>
      </rPr>
      <t xml:space="preserve">całkowita dł. skali na cylindrze odpowiadająca poj. nominalnej strzykawki; skalowana co 0,1 ml; wyraźna, czarna,  niezmywalna  skala; jałowa; na opakowaniu umieszczona czytelna data ważności, nr katalogowy; oznaczenie kolorystyczne pojemności; opakowanie jednostkowe typu blister-pack; </t>
    </r>
    <r>
      <rPr>
        <b/>
        <sz val="7"/>
        <rFont val="Tahoma"/>
        <family val="2"/>
        <charset val="238"/>
      </rPr>
      <t xml:space="preserve"> </t>
    </r>
    <r>
      <rPr>
        <sz val="7"/>
        <rFont val="Tahoma"/>
        <family val="2"/>
        <charset val="238"/>
      </rPr>
      <t>z kolorowym kontrastującym tłokiem, zabezpieczenie tłoka przed wypadaniem, gładki przesuw tłoka, poszerzona skala o min 20%,</t>
    </r>
    <r>
      <rPr>
        <b/>
        <sz val="7"/>
        <rFont val="Tahoma"/>
        <family val="2"/>
        <charset val="238"/>
      </rPr>
      <t xml:space="preserve"> opakowanie max 100 szt.</t>
    </r>
  </si>
  <si>
    <r>
      <rPr>
        <b/>
        <sz val="7"/>
        <rFont val="Tahoma"/>
        <family val="2"/>
        <charset val="238"/>
      </rPr>
      <t>Cewnik Foleya dwudrożny</t>
    </r>
    <r>
      <rPr>
        <sz val="7"/>
        <rFont val="Tahoma"/>
        <family val="2"/>
        <charset val="238"/>
      </rPr>
      <t xml:space="preserve"> z plastikową zastawką do napełniania balonu. Wykonany z miękkiego i elastycznego lateksu pokrytego obustronnie elastomerem silikonu (potwierdzone oświadczeniem producenta), sterylizowany radiacyjnie. Możliwość utrzymania do 30 dni - fabycznie nadrukowana informacja na opakowaniu jednostkowym. Atraumatyczna, zamknięta końcówka oraz dwa otwory drenujące. Łącznik kodowany kolorystycznie zależnie od rozmiaru. Na cewniku nadrukowana nazwa/logo producenta, nazwa handlowa, rozmiar (Fr/Ch), średnica (mm), pojemność balonu (ml/cc). Pakowany podwójnie: wewnetrzny worek foliowy z min. podwójną perforacją oraz zewnętrzne  opakowanie typu folia-papier z listkami ułatwiającymi otwieranie (min. 1cm). Na opakowaniu fabrycznie umieszczone: typ, rozmiar, średnica, pojemnośc balonu, data produkcji, numer serii, data ważności, sposób sterylizacji oraz napisy w języku polskim. Rozmiary  6, 8, 10, 12, 14, 16, 18, 20, 22, 24 26, 28;  Zamawiający złoży zamówienie dotyczące rozmiaru w zależności od zapotrzebowania. </t>
    </r>
    <r>
      <rPr>
        <b/>
        <sz val="7"/>
        <rFont val="Tahoma"/>
        <family val="2"/>
        <charset val="238"/>
      </rPr>
      <t>opakowanie max 10 szt.</t>
    </r>
  </si>
  <si>
    <r>
      <rPr>
        <b/>
        <sz val="7"/>
        <rFont val="Tahoma"/>
        <family val="2"/>
        <charset val="238"/>
      </rPr>
      <t>Cewnik Pezzera sterylny</t>
    </r>
    <r>
      <rPr>
        <sz val="7"/>
        <rFont val="Tahoma"/>
        <family val="2"/>
        <charset val="238"/>
      </rPr>
      <t xml:space="preserve">, wykonany z miękkiego i elastycznego lateksu. Atraumatyczna, lekko zaokrąglona specjalna końcówka ułatwiająca wprowadzenie cewnika oraz trzy otwory drenujące. Na łączniku nadrukowany rozmiar (Fr/Ch) oraz średnica (mm). Pakowany podwójnie: wewnetrzny worek foliowy z min. podwójną perforacją oraz zewnętrzne  opakowanie typu folia-papier z listkami ułatwiającymi otwieranie (min. 1cm). Na opakowaniu fabrycznie umieszczone: nr katalogowy, rozmiar, data produkcji, numer serii, data ważności, sposób sterylizacji oraz napisy w języku polskim. Rozmiary CH 12 - CH 36 o długości 40cm. Zamawiający złoży zamówienie dotyczące rozmiaru w zależności od zapotrzebowania. </t>
    </r>
    <r>
      <rPr>
        <b/>
        <sz val="7"/>
        <rFont val="Tahoma"/>
        <family val="2"/>
        <charset val="238"/>
      </rPr>
      <t xml:space="preserve">opakowanie max 10 szt. </t>
    </r>
  </si>
  <si>
    <r>
      <rPr>
        <b/>
        <sz val="7"/>
        <rFont val="Tahoma"/>
        <family val="2"/>
        <charset val="238"/>
      </rPr>
      <t>Cewnik urologiczny Nelaton,</t>
    </r>
    <r>
      <rPr>
        <sz val="7"/>
        <rFont val="Tahoma"/>
        <family val="2"/>
        <charset val="238"/>
      </rPr>
      <t xml:space="preserve">  długości: 40 cm, rozmiary CH : 6, 8, 10,12,14,16,18,20,22,24;  Wykonany z miękkiego i elastycznego PCV. Atraumatyczna, zamknięta końcówka oraz dwa otwory boczne naprzemianległe. Łącznik kodowany kolorystycznie zależnie od rozmiaru z fabrycznie umieszczoną nazwą producenta w celu identyfikacji produktu. Pakowany prosto w opakowanie typu folia-papier z listkami ułatwiającymi otwieranie (min. 1cm). Na opakowaniu fabrycznie umieszczone: nr katalogowy, rozmiar, data produkcji, numer serii, data ważności, sposób sterylizacji oraz napisy w języku polskim.                                                  Zamawiający złoży zamówienie dotyczące rozmiaru w zależności od zapotrzebowania.  </t>
    </r>
    <r>
      <rPr>
        <b/>
        <sz val="7"/>
        <rFont val="Tahoma"/>
        <family val="2"/>
        <charset val="238"/>
      </rPr>
      <t>opakowanie max 50 szt.</t>
    </r>
  </si>
  <si>
    <r>
      <rPr>
        <b/>
        <sz val="7"/>
        <rFont val="Tahoma"/>
        <family val="2"/>
        <charset val="238"/>
      </rPr>
      <t xml:space="preserve">Cewnik typu Nelaton </t>
    </r>
    <r>
      <rPr>
        <sz val="7"/>
        <rFont val="Tahoma"/>
        <family val="2"/>
        <charset val="238"/>
      </rPr>
      <t>sterylny, j.u. dł 70 cm. CH od 3 do 8  / "j.m"- szt.;</t>
    </r>
    <r>
      <rPr>
        <b/>
        <sz val="7"/>
        <rFont val="Tahoma"/>
        <family val="2"/>
        <charset val="238"/>
      </rPr>
      <t xml:space="preserve"> opakowanie max 40 szt.</t>
    </r>
  </si>
  <si>
    <r>
      <rPr>
        <b/>
        <sz val="7"/>
        <rFont val="Tahoma"/>
        <family val="2"/>
        <charset val="238"/>
      </rPr>
      <t>Cewnik urologiczny Tiemann</t>
    </r>
    <r>
      <rPr>
        <sz val="7"/>
        <rFont val="Tahoma"/>
        <family val="2"/>
        <charset val="238"/>
      </rPr>
      <t xml:space="preserve">, Wykonany z miękkiego i elastycznego PCV. Atraumatyczna zagięta końcówka oraz dwa otwory boczne naprzemianległe. Łącznik kodowany kolorystycznie zależnie od rozmiaru ze znacznikiem kierunku zagięcia końcówki. Pakowany prosto w opakowanie typu folia-papier z listkami ułatwiającymi otwieranie (min. 1cm). Na opakowaniu fabrycznie umieszczone: nr katalogowy, rozmiar, data produkcji, numer serii, data ważności, sposób sterylizacji oraz napisy w języku polskim. CH 6, 8, 10, 12, 14, 16, 18, 20, 22, 24;                                                                                            </t>
    </r>
    <r>
      <rPr>
        <i/>
        <sz val="7"/>
        <rFont val="Tahoma"/>
        <family val="2"/>
        <charset val="238"/>
      </rPr>
      <t>Zamawiający złoży zamówienie dotyczące rozmiaru w zależności od zapotrzebowania.</t>
    </r>
    <r>
      <rPr>
        <b/>
        <i/>
        <sz val="7"/>
        <rFont val="Tahoma"/>
        <family val="2"/>
        <charset val="238"/>
      </rPr>
      <t xml:space="preserve">                  </t>
    </r>
    <r>
      <rPr>
        <b/>
        <sz val="7"/>
        <rFont val="Tahoma"/>
        <family val="2"/>
        <charset val="238"/>
      </rPr>
      <t>opakowanie max 60 szt.</t>
    </r>
  </si>
  <si>
    <r>
      <rPr>
        <b/>
        <sz val="7"/>
        <rFont val="Tahoma"/>
        <family val="2"/>
        <charset val="238"/>
      </rPr>
      <t xml:space="preserve">Cewnik urologiczny Foleya  trójdrożny z balonikiem </t>
    </r>
    <r>
      <rPr>
        <sz val="7"/>
        <rFont val="Tahoma"/>
        <family val="2"/>
        <charset val="238"/>
      </rPr>
      <t xml:space="preserve">z plastikową zastawką do napełniania balonu. Wykonany z miękkiego i elastycznego lateksu pokrytego silikonem. Atraumatyczna, zamknięta końcówka oraz dwa otwory drenujące. Łącznik kodowany kolorystycznie zależnie od rozmiaru. Na cewniku fabrycznie umieszczony rozmiar (Fr/Ch), średnica (mm), pojemność balonu (ml/cc). Pakowany podwójnie: wewnetrzny worek foliowy z min. podwójną perforacją oraz zewnętrzne  opakowanie typu folia-papier z listkami ułatwiającymi otwieranie (min. 1cm). Na opakowaniu fabrycznie umieszczone: nr katalogowy, rozmiar, data produkcji, numer serii, data ważności, sposób sterylizacji oraz napisy w języku polskim CH 16 - 26; </t>
    </r>
    <r>
      <rPr>
        <b/>
        <sz val="7"/>
        <rFont val="Tahoma"/>
        <family val="2"/>
        <charset val="238"/>
      </rPr>
      <t>opakowanie max 10 szt.</t>
    </r>
  </si>
  <si>
    <r>
      <rPr>
        <b/>
        <sz val="7"/>
        <rFont val="Tahoma"/>
        <family val="2"/>
        <charset val="238"/>
      </rPr>
      <t>Cewnik Dufour trójdrożny</t>
    </r>
    <r>
      <rPr>
        <sz val="7"/>
        <rFont val="Tahoma"/>
        <family val="2"/>
        <charset val="238"/>
      </rPr>
      <t xml:space="preserve"> wykonany ze 100 % silikonu, z paskiem kontrastującym w RTG, z plastikową zastawką w porcie. CH 18, 20, 22, 24; </t>
    </r>
    <r>
      <rPr>
        <b/>
        <sz val="7"/>
        <rFont val="Tahoma"/>
        <family val="2"/>
        <charset val="238"/>
      </rPr>
      <t>opakowanie max 10 szt.</t>
    </r>
  </si>
  <si>
    <r>
      <rPr>
        <b/>
        <sz val="7"/>
        <rFont val="Tahoma"/>
        <family val="2"/>
        <charset val="238"/>
      </rPr>
      <t>Cewnik urulogiczny typu Couvelairea</t>
    </r>
    <r>
      <rPr>
        <sz val="7"/>
        <rFont val="Tahoma"/>
        <family val="2"/>
        <charset val="238"/>
      </rPr>
      <t xml:space="preserve">. CH 8 - 24; </t>
    </r>
    <r>
      <rPr>
        <b/>
        <sz val="7"/>
        <rFont val="Tahoma"/>
        <family val="2"/>
        <charset val="238"/>
      </rPr>
      <t xml:space="preserve">opakowanie max 50 szt.  </t>
    </r>
  </si>
  <si>
    <r>
      <rPr>
        <b/>
        <sz val="7"/>
        <rFont val="Tahoma"/>
        <family val="2"/>
        <charset val="238"/>
      </rPr>
      <t>Aquasonic żel do USG</t>
    </r>
    <r>
      <rPr>
        <sz val="7"/>
        <rFont val="Tahoma"/>
        <family val="2"/>
        <charset val="238"/>
      </rPr>
      <t xml:space="preserve"> poj. 250 ml; </t>
    </r>
  </si>
  <si>
    <r>
      <rPr>
        <b/>
        <sz val="7"/>
        <rFont val="Tahoma"/>
        <family val="2"/>
        <charset val="238"/>
      </rPr>
      <t xml:space="preserve">Bezpieczny nakłuwacz typu Medlance </t>
    </r>
    <r>
      <rPr>
        <sz val="7"/>
        <rFont val="Tahoma"/>
        <family val="2"/>
        <charset val="238"/>
      </rPr>
      <t xml:space="preserve">ma posiadać ostrą , wykonaną z nierdzewnej stali igłę  j.u., aktywowaną kolorowym przyciskiem określającym średnicę igły i głębokość nakłucia;  igła 21 G, głębokość nakłucia 1.8 mm i 2,4 mm, 2,8 mm ; </t>
    </r>
    <r>
      <rPr>
        <b/>
        <sz val="7"/>
        <rFont val="Tahoma"/>
        <family val="2"/>
        <charset val="238"/>
      </rPr>
      <t>opakowanie max 200 szt.</t>
    </r>
  </si>
  <si>
    <r>
      <rPr>
        <b/>
        <sz val="7"/>
        <rFont val="Tahoma"/>
        <family val="2"/>
        <charset val="238"/>
      </rPr>
      <t>Bezpieczny skalpel</t>
    </r>
    <r>
      <rPr>
        <sz val="7"/>
        <rFont val="Tahoma"/>
        <family val="2"/>
        <charset val="238"/>
      </rPr>
      <t xml:space="preserve"> prosty i zakrzywiony jednorazowego użytku z wysuwanymi ostrzami rozm. 10, 11, 15, 20, 21, 22, 23, 24;  op. /25 szt. </t>
    </r>
    <r>
      <rPr>
        <b/>
        <sz val="7"/>
        <rFont val="Tahoma"/>
        <family val="2"/>
        <charset val="238"/>
      </rPr>
      <t>opakowanie max 25 szt.</t>
    </r>
  </si>
  <si>
    <r>
      <rPr>
        <b/>
        <sz val="7"/>
        <rFont val="Tahoma"/>
        <family val="2"/>
        <charset val="238"/>
      </rPr>
      <t>Dren T-Kehr</t>
    </r>
    <r>
      <rPr>
        <sz val="7"/>
        <rFont val="Tahoma"/>
        <family val="2"/>
        <charset val="238"/>
      </rPr>
      <t xml:space="preserve"> 100 % silikon CH 8, 10, 12, 14, 16,18, 20;  </t>
    </r>
    <r>
      <rPr>
        <b/>
        <sz val="7"/>
        <rFont val="Tahoma"/>
        <family val="2"/>
        <charset val="238"/>
      </rPr>
      <t>opakowanie max 10 szt.</t>
    </r>
  </si>
  <si>
    <r>
      <rPr>
        <b/>
        <sz val="7"/>
        <rFont val="Tahoma"/>
        <family val="2"/>
        <charset val="238"/>
      </rPr>
      <t xml:space="preserve">Jednorazowa sterylna szczotka do mycia chirurgicznego rąk </t>
    </r>
    <r>
      <rPr>
        <sz val="7"/>
        <rFont val="Tahoma"/>
        <family val="2"/>
        <charset val="238"/>
      </rPr>
      <t xml:space="preserve">  przed zabiegami chirurgicznymi. Wykonana w całości z polietylenu. Oszczotkowanie o zróżnocowanej długości (krótsze na środku), korpus z 4 wgłębieniami na palce po każdej stronie, zapewniającymi pewny chwyt szczotki. Wymiary całkowite: 80 x 45 x 35mm (+/-3mm), czyścik do paznokci o dł. ok. 80mm. Sterylizowana tlenkiem etylenu. Pakowana pojedynczo: folia-papier z listkami ułatwiającymi otwieranie (min. 2cm). Na opakowaniu napisy w j. polskm;</t>
    </r>
    <r>
      <rPr>
        <b/>
        <sz val="7"/>
        <rFont val="Tahoma"/>
        <family val="2"/>
        <charset val="238"/>
      </rPr>
      <t xml:space="preserve"> opakowanie max 100 szt.</t>
    </r>
  </si>
  <si>
    <r>
      <t xml:space="preserve">Jednorazowa sterylna szczotka do mycia chirurgicznego rąk </t>
    </r>
    <r>
      <rPr>
        <sz val="7"/>
        <rFont val="Tahoma"/>
        <family val="2"/>
        <charset val="238"/>
      </rPr>
      <t xml:space="preserve"> przed zabiegami chirurgicznymi, nasączona 4% roztworem chlorheksydyny. Wykonana w całości z polietylenu. Oszczotkowanie o jednakowej długości. Wymiary całkowite: 80 x 45 x 35mm (+/-3mm), czyścik do paznokci o dł. ok. 80mm. Pakowana pojedynczo: folia z listkami (min. 2cm) posiadającymi przetłoczenia ułatwiające otwieranie. Na opakowaniu napisy w j. polskm; </t>
    </r>
    <r>
      <rPr>
        <b/>
        <sz val="7"/>
        <rFont val="Tahoma"/>
        <family val="2"/>
        <charset val="238"/>
      </rPr>
      <t>opakowanie</t>
    </r>
    <r>
      <rPr>
        <sz val="7"/>
        <rFont val="Tahoma"/>
        <family val="2"/>
        <charset val="238"/>
      </rPr>
      <t xml:space="preserve"> </t>
    </r>
    <r>
      <rPr>
        <b/>
        <sz val="7"/>
        <rFont val="Tahoma"/>
        <family val="2"/>
        <charset val="238"/>
      </rPr>
      <t xml:space="preserve"> max 100 szt.</t>
    </r>
  </si>
  <si>
    <r>
      <rPr>
        <b/>
        <sz val="7"/>
        <rFont val="Tahoma"/>
        <family val="2"/>
        <charset val="238"/>
      </rPr>
      <t xml:space="preserve">Jednorazowy, sterylny, dwuczęściowy licznik igieł </t>
    </r>
    <r>
      <rPr>
        <sz val="7"/>
        <rFont val="Tahoma"/>
        <family val="2"/>
        <charset val="238"/>
      </rPr>
      <t xml:space="preserve">z funkcją usuwania ostrzy nie zawierający lateksu w kolorze czerwonym. Pojemnik wyposażony w zawiasy oraz system zamykający, gwarantujący łatwe otwarcie jak i bezpieczne zamknięcie eliminujące możliwość ponownego otwarcia. Po obu stronach zewnętrznych pojemnik posiada system lepny pozwalający na bezpieczne przytwierdzenie do dowolnej powierzchni roboczej.Wewnątrz wyposażony w : element pozwalający na bezpieczne usunięcie ostrza skalpela z oznaczeniem kierunku zdejmowania ostrza, wkład magnetyczny na obydwu pokrywach z oznaczeniem numerycznym. Licznik do 30, poj. 60.;  </t>
    </r>
    <r>
      <rPr>
        <b/>
        <sz val="7"/>
        <rFont val="Tahoma"/>
        <family val="2"/>
        <charset val="238"/>
      </rPr>
      <t>opakowanie max 60 szt.</t>
    </r>
  </si>
  <si>
    <r>
      <rPr>
        <b/>
        <sz val="7"/>
        <rFont val="Tahoma"/>
        <family val="2"/>
        <charset val="238"/>
      </rPr>
      <t xml:space="preserve">Kaczka jednorazowego uzytku na mocz z zastawką, </t>
    </r>
    <r>
      <rPr>
        <sz val="7"/>
        <rFont val="Tahoma"/>
        <family val="2"/>
        <charset val="238"/>
      </rPr>
      <t xml:space="preserve">przeznaczona dla dorosłych i dzieci. Worek wykonany z polipropylenu o pojemności 1500ml, skalowany co 100ml (cyfrowo co 500ml) z wbudowanym plastikowym, obrotowym kołnierzem posiadającym uchwyt. W worku wbudowana zastawka antyrefluksyjna, uniemożliwiająca wylanie moczu. Produkt niesterylny; </t>
    </r>
    <r>
      <rPr>
        <b/>
        <sz val="7"/>
        <rFont val="Tahoma"/>
        <family val="2"/>
        <charset val="238"/>
      </rPr>
      <t>opakowanie max 144 szt.</t>
    </r>
  </si>
  <si>
    <r>
      <rPr>
        <b/>
        <sz val="7"/>
        <rFont val="Tahoma"/>
        <family val="2"/>
        <charset val="238"/>
      </rPr>
      <t>Kaczka męska  plastikowa</t>
    </r>
    <r>
      <rPr>
        <sz val="7"/>
        <rFont val="Tahoma"/>
        <family val="2"/>
        <charset val="238"/>
      </rPr>
      <t>; poj 1500 ml</t>
    </r>
  </si>
  <si>
    <r>
      <rPr>
        <b/>
        <sz val="7"/>
        <rFont val="Tahoma"/>
        <family val="2"/>
        <charset val="238"/>
      </rPr>
      <t>Kanka doodbytnicza</t>
    </r>
    <r>
      <rPr>
        <sz val="7"/>
        <rFont val="Tahoma"/>
        <family val="2"/>
        <charset val="238"/>
      </rPr>
      <t xml:space="preserve"> CH 12 - 30 ;</t>
    </r>
    <r>
      <rPr>
        <b/>
        <sz val="7"/>
        <rFont val="Tahoma"/>
        <family val="2"/>
        <charset val="238"/>
      </rPr>
      <t xml:space="preserve"> opakowanie max  100 szt.</t>
    </r>
  </si>
  <si>
    <r>
      <rPr>
        <b/>
        <sz val="7"/>
        <rFont val="Tahoma"/>
        <family val="2"/>
        <charset val="238"/>
      </rPr>
      <t>Kieliszki do leków</t>
    </r>
    <r>
      <rPr>
        <sz val="7"/>
        <rFont val="Tahoma"/>
        <family val="2"/>
        <charset val="238"/>
      </rPr>
      <t xml:space="preserve"> 30 ml z podziałką;</t>
    </r>
    <r>
      <rPr>
        <b/>
        <sz val="7"/>
        <rFont val="Tahoma"/>
        <family val="2"/>
        <charset val="238"/>
      </rPr>
      <t>o pakowanie max 75 szt</t>
    </r>
    <r>
      <rPr>
        <sz val="7"/>
        <rFont val="Tahoma"/>
        <family val="2"/>
        <charset val="238"/>
      </rPr>
      <t>.</t>
    </r>
  </si>
  <si>
    <r>
      <t xml:space="preserve">Końcówka do odsysania z pola operacyjnego bez kontroli odsysania typu </t>
    </r>
    <r>
      <rPr>
        <b/>
        <sz val="7"/>
        <rFont val="Tahoma"/>
        <family val="2"/>
        <charset val="238"/>
      </rPr>
      <t>YANKAUER</t>
    </r>
    <r>
      <rPr>
        <sz val="7"/>
        <rFont val="Tahoma"/>
        <family val="2"/>
        <charset val="238"/>
      </rPr>
      <t>;</t>
    </r>
    <r>
      <rPr>
        <b/>
        <sz val="7"/>
        <rFont val="Tahoma"/>
        <family val="2"/>
        <charset val="238"/>
      </rPr>
      <t xml:space="preserve"> opakowanie max 50 szt.</t>
    </r>
  </si>
  <si>
    <r>
      <rPr>
        <b/>
        <sz val="7"/>
        <rFont val="Tahoma"/>
        <family val="2"/>
        <charset val="238"/>
      </rPr>
      <t>Kubek jednorazowego użytku</t>
    </r>
    <r>
      <rPr>
        <sz val="7"/>
        <rFont val="Tahoma"/>
        <family val="2"/>
        <charset val="238"/>
      </rPr>
      <t xml:space="preserve"> pojemność 200 ml; opakowanie po 100 szt.</t>
    </r>
    <r>
      <rPr>
        <b/>
        <sz val="7"/>
        <rFont val="Tahoma"/>
        <family val="2"/>
        <charset val="238"/>
      </rPr>
      <t xml:space="preserve"> opakowanie max 100 szt.</t>
    </r>
  </si>
  <si>
    <r>
      <rPr>
        <b/>
        <sz val="7"/>
        <rFont val="Tahoma"/>
        <family val="2"/>
        <charset val="238"/>
      </rPr>
      <t>Łącznik do cewników z końcówką luer;</t>
    </r>
    <r>
      <rPr>
        <sz val="7"/>
        <rFont val="Tahoma"/>
        <family val="2"/>
        <charset val="238"/>
      </rPr>
      <t xml:space="preserve"> sterylny; jednorazowego użytku;  </t>
    </r>
    <r>
      <rPr>
        <b/>
        <sz val="7"/>
        <rFont val="Tahoma"/>
        <family val="2"/>
        <charset val="238"/>
      </rPr>
      <t>opakowanie max 100 szt.</t>
    </r>
  </si>
  <si>
    <r>
      <t xml:space="preserve">Łącznik do drenów typ  PROSTY; </t>
    </r>
    <r>
      <rPr>
        <sz val="7"/>
        <rFont val="Tahoma"/>
        <family val="2"/>
        <charset val="238"/>
      </rPr>
      <t>jałowy, schodkowy, w rozmiarach 8 - 14 mm</t>
    </r>
    <r>
      <rPr>
        <b/>
        <sz val="7"/>
        <rFont val="Tahoma"/>
        <family val="2"/>
        <charset val="238"/>
      </rPr>
      <t>; opakowanie max. 100 szt</t>
    </r>
  </si>
  <si>
    <r>
      <t>Łącznik do drenów typ  Y, s</t>
    </r>
    <r>
      <rPr>
        <sz val="7"/>
        <rFont val="Tahoma"/>
        <family val="2"/>
        <charset val="238"/>
      </rPr>
      <t xml:space="preserve">chodkowy [ramiona łączników schodkowe]  ; rozmiary: 6 - 13 mm jałowy. </t>
    </r>
    <r>
      <rPr>
        <b/>
        <sz val="7"/>
        <rFont val="Tahoma"/>
        <family val="2"/>
        <charset val="238"/>
      </rPr>
      <t>Opakowanie max. 100 szt</t>
    </r>
  </si>
  <si>
    <r>
      <rPr>
        <b/>
        <sz val="7"/>
        <rFont val="Tahoma"/>
        <family val="2"/>
        <charset val="238"/>
      </rPr>
      <t xml:space="preserve">Łącznik jednorazowego użycia z gwintowaną nakrętką; </t>
    </r>
    <r>
      <rPr>
        <sz val="7"/>
        <rFont val="Tahoma"/>
        <family val="2"/>
        <charset val="238"/>
      </rPr>
      <t>adapter do drenu przeznaczony do standardowego gwintowanego wejścia tlenu</t>
    </r>
    <r>
      <rPr>
        <b/>
        <sz val="7"/>
        <rFont val="Tahoma"/>
        <family val="2"/>
        <charset val="238"/>
      </rPr>
      <t xml:space="preserve"> DISS</t>
    </r>
    <r>
      <rPr>
        <sz val="7"/>
        <rFont val="Tahoma"/>
        <family val="2"/>
        <charset val="238"/>
      </rPr>
      <t xml:space="preserve">; łącznik nie zawiera lateksu i ftalanów;  mikrobiologicznie czysty; </t>
    </r>
    <r>
      <rPr>
        <b/>
        <sz val="7"/>
        <rFont val="Tahoma"/>
        <family val="2"/>
        <charset val="238"/>
      </rPr>
      <t>opakowanie max 50 szt.</t>
    </r>
  </si>
  <si>
    <r>
      <t xml:space="preserve">Marker skórny  chirurgiczny </t>
    </r>
    <r>
      <rPr>
        <sz val="7"/>
        <rFont val="Tahoma"/>
        <family val="2"/>
        <charset val="238"/>
      </rPr>
      <t xml:space="preserve">z miarką, sterylny, jednorazowy, szybkoschnący, odporny na środki dezynfekcyjne; szerokość linii 0,2 - 2,0 mm; nietatuujący i nieplamiący czyli nie pozostawiający trwałych śladów w linii cięcia skóry po jej zeszyciu i zagojeniu; pozwalający zetrzeć ślady środkiem spirytusowym. </t>
    </r>
    <r>
      <rPr>
        <b/>
        <sz val="7"/>
        <rFont val="Tahoma"/>
        <family val="2"/>
        <charset val="238"/>
      </rPr>
      <t>opakowanie max 50 szt.</t>
    </r>
  </si>
  <si>
    <r>
      <rPr>
        <b/>
        <sz val="7"/>
        <rFont val="Tahoma"/>
        <family val="2"/>
        <charset val="238"/>
      </rPr>
      <t>Nożyk do testów alergologicznych,</t>
    </r>
    <r>
      <rPr>
        <sz val="7"/>
        <rFont val="Tahoma"/>
        <family val="2"/>
        <charset val="238"/>
      </rPr>
      <t xml:space="preserve"> jałowe, pakowane pojedynczo; </t>
    </r>
    <r>
      <rPr>
        <b/>
        <sz val="7"/>
        <rFont val="Tahoma"/>
        <family val="2"/>
        <charset val="238"/>
      </rPr>
      <t>opakowanie max 200 szt.</t>
    </r>
  </si>
  <si>
    <r>
      <rPr>
        <b/>
        <sz val="7"/>
        <rFont val="Tahoma"/>
        <family val="2"/>
        <charset val="238"/>
      </rPr>
      <t xml:space="preserve">Opaska identyfikacyjna </t>
    </r>
    <r>
      <rPr>
        <sz val="7"/>
        <rFont val="Tahoma"/>
        <family val="2"/>
        <charset val="238"/>
      </rPr>
      <t xml:space="preserve">z wkładaną karteczką  do opisu dla dorosłych, noworodków, niemowląt i dzieci (od 0 do 1 roku; od 1 roku do 10lat; od 10 lat do 18lat); </t>
    </r>
    <r>
      <rPr>
        <b/>
        <sz val="7"/>
        <rFont val="Tahoma"/>
        <family val="2"/>
        <charset val="238"/>
      </rPr>
      <t>opakowanie max 100 szt.</t>
    </r>
  </si>
  <si>
    <r>
      <rPr>
        <b/>
        <sz val="7"/>
        <rFont val="Tahoma"/>
        <family val="2"/>
        <charset val="238"/>
      </rPr>
      <t>Osłonki na głowice USG/</t>
    </r>
    <r>
      <rPr>
        <sz val="7"/>
        <rFont val="Tahoma"/>
        <family val="2"/>
        <charset val="238"/>
      </rPr>
      <t xml:space="preserve">prezerwatywy/ pudrowana w folii aluminiowej1 szt.; </t>
    </r>
    <r>
      <rPr>
        <b/>
        <sz val="7"/>
        <rFont val="Tahoma"/>
        <family val="2"/>
        <charset val="238"/>
      </rPr>
      <t>opakowanie max 144 szt.</t>
    </r>
  </si>
  <si>
    <r>
      <rPr>
        <b/>
        <sz val="7"/>
        <rFont val="Tahoma"/>
        <family val="2"/>
        <charset val="238"/>
      </rPr>
      <t>Pęseta chirurgiczna</t>
    </r>
    <r>
      <rPr>
        <sz val="7"/>
        <rFont val="Tahoma"/>
        <family val="2"/>
        <charset val="238"/>
      </rPr>
      <t xml:space="preserve">, plastikowa, jałowa, j. u.pakowana pojedynczo;   </t>
    </r>
    <r>
      <rPr>
        <b/>
        <sz val="7"/>
        <rFont val="Tahoma"/>
        <family val="2"/>
        <charset val="238"/>
      </rPr>
      <t>opakowanie max 100 szt.</t>
    </r>
  </si>
  <si>
    <r>
      <rPr>
        <b/>
        <sz val="7"/>
        <rFont val="Tahoma"/>
        <family val="2"/>
        <charset val="238"/>
      </rPr>
      <t>Pojemnik do dobowej zbiórki moczu plastikowy</t>
    </r>
    <r>
      <rPr>
        <sz val="7"/>
        <rFont val="Tahoma"/>
        <family val="2"/>
        <charset val="238"/>
      </rPr>
      <t xml:space="preserve"> z pokrywą ; </t>
    </r>
    <r>
      <rPr>
        <b/>
        <sz val="7"/>
        <rFont val="Tahoma"/>
        <family val="2"/>
        <charset val="238"/>
      </rPr>
      <t>opakowanie max 55 szt.</t>
    </r>
  </si>
  <si>
    <r>
      <rPr>
        <b/>
        <sz val="7"/>
        <rFont val="Tahoma"/>
        <family val="2"/>
        <charset val="238"/>
      </rPr>
      <t xml:space="preserve">Pojemnik na kał </t>
    </r>
    <r>
      <rPr>
        <sz val="7"/>
        <rFont val="Tahoma"/>
        <family val="2"/>
        <charset val="238"/>
      </rPr>
      <t xml:space="preserve">18 - 20 ml sterylny z łapatką, indywidualnie pakowany;  </t>
    </r>
    <r>
      <rPr>
        <b/>
        <sz val="7"/>
        <rFont val="Tahoma"/>
        <family val="2"/>
        <charset val="238"/>
      </rPr>
      <t>opakowanie max 100 szt.</t>
    </r>
  </si>
  <si>
    <r>
      <rPr>
        <b/>
        <sz val="7"/>
        <rFont val="Tahoma"/>
        <family val="2"/>
        <charset val="238"/>
      </rPr>
      <t>Pojnik dla chorych z dzióbkiem</t>
    </r>
    <r>
      <rPr>
        <sz val="7"/>
        <rFont val="Tahoma"/>
        <family val="2"/>
        <charset val="238"/>
      </rPr>
      <t xml:space="preserve">  poj. 250 - 300 ml; </t>
    </r>
    <r>
      <rPr>
        <b/>
        <sz val="7"/>
        <rFont val="Tahoma"/>
        <family val="2"/>
        <charset val="238"/>
      </rPr>
      <t>opakowanie max 150 szt</t>
    </r>
    <r>
      <rPr>
        <sz val="7"/>
        <rFont val="Tahoma"/>
        <family val="2"/>
        <charset val="238"/>
      </rPr>
      <t>.</t>
    </r>
  </si>
  <si>
    <r>
      <t xml:space="preserve">Słoje do dobowej zbiórki moczu wielorazowe </t>
    </r>
    <r>
      <rPr>
        <sz val="7"/>
        <rFont val="Tahoma"/>
        <family val="2"/>
        <charset val="238"/>
      </rPr>
      <t>z pokrywką (tulipan) poj. 2000ml, wykonane z plastiku, z podziałką</t>
    </r>
  </si>
  <si>
    <r>
      <rPr>
        <b/>
        <sz val="7"/>
        <rFont val="Tahoma"/>
        <family val="2"/>
        <charset val="238"/>
      </rPr>
      <t xml:space="preserve">Sonda dwunastnicza </t>
    </r>
    <r>
      <rPr>
        <sz val="7"/>
        <rFont val="Tahoma"/>
        <family val="2"/>
        <charset val="238"/>
      </rPr>
      <t>wykonana z przezroczystego PCV. Długość sondy min. 120cm. Sonda miarowana, zakończenia sondy zamknięte zaokrąglone. Cztery otwory w ścianie bocznej. Rozmiary: 6,0Ch; 8,0Ch; 10Ch; 12Ch; 14Ch; 16Ch. Rozmiary oznakowane również kolorem. Zamawiający złoży zamówienie dotyczące rozmiaru w zależności od zapotrzebowania.</t>
    </r>
    <r>
      <rPr>
        <b/>
        <sz val="7"/>
        <rFont val="Tahoma"/>
        <family val="2"/>
        <charset val="238"/>
      </rPr>
      <t xml:space="preserve"> opakowanie max 50 szt.</t>
    </r>
  </si>
  <si>
    <r>
      <rPr>
        <b/>
        <sz val="7"/>
        <rFont val="Tahoma"/>
        <family val="2"/>
        <charset val="238"/>
      </rPr>
      <t xml:space="preserve">Sonda SENGSTAKENA </t>
    </r>
    <r>
      <rPr>
        <sz val="7"/>
        <rFont val="Tahoma"/>
        <family val="2"/>
        <charset val="238"/>
      </rPr>
      <t xml:space="preserve">Blakemore´a wykonana z sylikonu, dwa balony żołądkowo – przełykowy, długość min. 100cm, czytnik położenia RTG pomiędzy balonami.  Rozmiary: 12Ch; 14Ch; 15Ch; 16Ch; 18Ch; 20Ch. Zamawiający złoży zamówienie dotyczące rozmiaru w zależności od zapotrzebowania. Ch 12 - 21;  </t>
    </r>
    <r>
      <rPr>
        <b/>
        <sz val="7"/>
        <rFont val="Tahoma"/>
        <family val="2"/>
        <charset val="238"/>
      </rPr>
      <t>opakowanie max 1 szt.</t>
    </r>
  </si>
  <si>
    <r>
      <t>Sterylny, jednorazowy</t>
    </r>
    <r>
      <rPr>
        <b/>
        <sz val="7"/>
        <rFont val="Tahoma"/>
        <family val="2"/>
        <charset val="238"/>
      </rPr>
      <t xml:space="preserve"> zestaw do kolografii bez barytu; opakowanie max. 1 szt</t>
    </r>
  </si>
  <si>
    <r>
      <rPr>
        <b/>
        <sz val="7"/>
        <rFont val="Tahoma"/>
        <family val="2"/>
        <charset val="238"/>
      </rPr>
      <t>Szpatułka laryngologiczna drewniana niesterylna</t>
    </r>
    <r>
      <rPr>
        <sz val="7"/>
        <rFont val="Tahoma"/>
        <family val="2"/>
        <charset val="238"/>
      </rPr>
      <t xml:space="preserve"> op. a 100 szt. </t>
    </r>
    <r>
      <rPr>
        <b/>
        <sz val="7"/>
        <rFont val="Tahoma"/>
        <family val="2"/>
        <charset val="238"/>
      </rPr>
      <t>opakowanie max 100 szt.</t>
    </r>
  </si>
  <si>
    <r>
      <rPr>
        <b/>
        <sz val="7"/>
        <rFont val="Tahoma"/>
        <family val="2"/>
        <charset val="238"/>
      </rPr>
      <t>Szpatułka laryngologiczna drewniana sterylna</t>
    </r>
    <r>
      <rPr>
        <sz val="7"/>
        <rFont val="Tahoma"/>
        <family val="2"/>
        <charset val="238"/>
      </rPr>
      <t xml:space="preserve"> ; </t>
    </r>
    <r>
      <rPr>
        <b/>
        <sz val="7"/>
        <rFont val="Tahoma"/>
        <family val="2"/>
        <charset val="238"/>
      </rPr>
      <t>opakowanie max 100 szt.</t>
    </r>
  </si>
  <si>
    <r>
      <rPr>
        <b/>
        <sz val="7"/>
        <rFont val="Tahoma"/>
        <family val="2"/>
        <charset val="238"/>
      </rPr>
      <t>Worek na wymiociny</t>
    </r>
    <r>
      <rPr>
        <sz val="7"/>
        <rFont val="Tahoma"/>
        <family val="2"/>
        <charset val="238"/>
      </rPr>
      <t xml:space="preserve"> z uchwytem do trzymania w kształcie maski i  zamknięciem, wyposażony w skalę pomiarową;</t>
    </r>
    <r>
      <rPr>
        <b/>
        <sz val="7"/>
        <rFont val="Tahoma"/>
        <family val="2"/>
        <charset val="238"/>
      </rPr>
      <t xml:space="preserve"> </t>
    </r>
    <r>
      <rPr>
        <sz val="7"/>
        <rFont val="Tahoma"/>
        <family val="2"/>
        <charset val="238"/>
      </rPr>
      <t xml:space="preserve"> </t>
    </r>
    <r>
      <rPr>
        <b/>
        <sz val="7"/>
        <rFont val="Tahoma"/>
        <family val="2"/>
        <charset val="238"/>
      </rPr>
      <t>poj. 2000 ml</t>
    </r>
    <r>
      <rPr>
        <sz val="7"/>
        <rFont val="Tahoma"/>
        <family val="2"/>
        <charset val="238"/>
      </rPr>
      <t>;</t>
    </r>
    <r>
      <rPr>
        <b/>
        <sz val="7"/>
        <rFont val="Tahoma"/>
        <family val="2"/>
        <charset val="238"/>
      </rPr>
      <t xml:space="preserve"> opakowanie max 100 szt.</t>
    </r>
  </si>
  <si>
    <r>
      <rPr>
        <b/>
        <sz val="7"/>
        <rFont val="Tahoma"/>
        <family val="2"/>
        <charset val="238"/>
      </rPr>
      <t xml:space="preserve">Woreczki do pobierania moczu </t>
    </r>
    <r>
      <rPr>
        <sz val="7"/>
        <rFont val="Tahoma"/>
        <family val="2"/>
        <charset val="238"/>
      </rPr>
      <t xml:space="preserve">dla chłopców i dziewczynek; </t>
    </r>
    <r>
      <rPr>
        <b/>
        <sz val="7"/>
        <rFont val="Tahoma"/>
        <family val="2"/>
        <charset val="238"/>
      </rPr>
      <t>opak. po 100 szt</t>
    </r>
  </si>
  <si>
    <r>
      <rPr>
        <b/>
        <sz val="7"/>
        <rFont val="Tahoma"/>
        <family val="2"/>
        <charset val="238"/>
      </rPr>
      <t xml:space="preserve">Zgłębnik żołądkowy 100% silikon </t>
    </r>
    <r>
      <rPr>
        <sz val="7"/>
        <rFont val="Tahoma"/>
        <family val="2"/>
        <charset val="238"/>
      </rPr>
      <t xml:space="preserve">z zintegrowaną zatyczką, skalowanie co 1 cm (numerycznie co 5 cm) wzdłuż cewnika linia RTG,  dł. 1200 mm z zatyczką. Ch 12-20, pakowany podwójnie, sterylny;  </t>
    </r>
    <r>
      <rPr>
        <b/>
        <sz val="7"/>
        <rFont val="Tahoma"/>
        <family val="2"/>
        <charset val="238"/>
      </rPr>
      <t>opakowanie max 10 szt.</t>
    </r>
  </si>
  <si>
    <r>
      <rPr>
        <b/>
        <sz val="7"/>
        <rFont val="Tahoma"/>
        <family val="2"/>
        <charset val="238"/>
      </rPr>
      <t>Zgłębnik żołądkowy</t>
    </r>
    <r>
      <rPr>
        <sz val="7"/>
        <rFont val="Tahoma"/>
        <family val="2"/>
        <charset val="238"/>
      </rPr>
      <t xml:space="preserve"> wykonany z przezroczystego PCV;  dł. zgłębnika od 50  do 80 cm i 120 -130 cm, sterylny, jednorazowy CH 6,0; 8,0; 10,0; 12,0; 14; 16; 18; 20; 22; 24; 26; 28; 30; 32. rozmiary oznakowane różnymi kolorami. Zamawiający złoży zamówienie dotyczące rozmiaru w zależności od potrzeb. </t>
    </r>
    <r>
      <rPr>
        <b/>
        <sz val="7"/>
        <rFont val="Tahoma"/>
        <family val="2"/>
        <charset val="238"/>
      </rPr>
      <t>opakowanie max 35 szt.</t>
    </r>
  </si>
  <si>
    <r>
      <t xml:space="preserve">Żel do EKG 500 ml;  </t>
    </r>
    <r>
      <rPr>
        <b/>
        <sz val="7"/>
        <rFont val="Tahoma"/>
        <family val="2"/>
        <charset val="238"/>
      </rPr>
      <t>opakowanie max 40 szt.</t>
    </r>
  </si>
  <si>
    <r>
      <t xml:space="preserve">Żel do USG 500 ml;  </t>
    </r>
    <r>
      <rPr>
        <b/>
        <sz val="7"/>
        <rFont val="Tahoma"/>
        <family val="2"/>
        <charset val="238"/>
      </rPr>
      <t>opakowanie max 40 szt.</t>
    </r>
  </si>
  <si>
    <r>
      <t xml:space="preserve">Żel jałowy w saszetkach 20 g.; </t>
    </r>
    <r>
      <rPr>
        <b/>
        <sz val="7"/>
        <rFont val="Tahoma"/>
        <family val="2"/>
        <charset val="238"/>
      </rPr>
      <t>opakowanie max 48 szt</t>
    </r>
    <r>
      <rPr>
        <sz val="7"/>
        <rFont val="Tahoma"/>
        <family val="2"/>
        <charset val="238"/>
      </rPr>
      <t>. saszetek</t>
    </r>
  </si>
  <si>
    <r>
      <rPr>
        <b/>
        <sz val="7"/>
        <rFont val="Tahoma"/>
        <family val="2"/>
        <charset val="238"/>
      </rPr>
      <t xml:space="preserve">Zestaw do niskociśnieniowego drenażu ran składający się </t>
    </r>
    <r>
      <rPr>
        <sz val="7"/>
        <rFont val="Tahoma"/>
        <family val="2"/>
        <charset val="238"/>
      </rPr>
      <t xml:space="preserve">: </t>
    </r>
    <r>
      <rPr>
        <b/>
        <sz val="7"/>
        <rFont val="Tahoma"/>
        <family val="2"/>
        <charset val="238"/>
      </rPr>
      <t>pojemnika ssącego typu mieszek o pojemności 250m</t>
    </r>
    <r>
      <rPr>
        <sz val="7"/>
        <rFont val="Tahoma"/>
        <family val="2"/>
        <charset val="238"/>
      </rPr>
      <t xml:space="preserve">l, drenu łączącego o długości 125cm,z uniwersalną, docinaną końcówką silikonową do drenów Redona o rozmiarach CH6-CH18 oraz klamrą zaciskową, własnego systemu podwieszania do ram łóżka. Mieszek wykonany z PCV, z zastawką antyrefluksyjną oraz czerwonym zaworem bezpieczeństwa typu save umożliwiającym ponowne wytworzenie podciśnienia bez konieczności rozłączania zestawu. Mieszek skalowany precyzyjnie co 40ml. Dodatkowa skala na dnie pojemnika. Sterylny, pakowany podwójnie- opakowanie zewnętrzne papier-folia, wewnętrzne folia. </t>
    </r>
    <r>
      <rPr>
        <b/>
        <sz val="7"/>
        <rFont val="Tahoma"/>
        <family val="2"/>
        <charset val="238"/>
      </rPr>
      <t>opakowanie max 50 szt.</t>
    </r>
  </si>
  <si>
    <r>
      <t>Zestaw do niskociśnieniowego drenażu ran składający się : pojemnika ssącego typu mieszek o pojemności 500ml,</t>
    </r>
    <r>
      <rPr>
        <sz val="7"/>
        <rFont val="Tahoma"/>
        <family val="2"/>
        <charset val="238"/>
      </rPr>
      <t xml:space="preserve"> drenu łączącego o długości 125cm,z uniwersalną, docinaną końcówką silikonową do drenów Redona o rozmiarach CH6-CH18 oraz klamrą zaciskową, własnego systemu podwieszania do ram łóżka. Mieszek wykonany z PCV, z zastawką antyrefluksyjną oraz czerwonym zaworem bezpieczeństwa typu save umożliwiającym ponowne wytworzenie podciśnienia bez konieczności rozłączania zestawu. Mieszek skalowany precyzyjnie co 50ml. Dodatkowa skala na dnie pojemnika. Sterylny, pakowany podwójnie- opakowanie zewnętrzne papier-folia, wewnętrzne folia.</t>
    </r>
  </si>
  <si>
    <r>
      <rPr>
        <b/>
        <sz val="7"/>
        <rFont val="Tahoma"/>
        <family val="2"/>
        <charset val="238"/>
      </rPr>
      <t>Dreny typu Redona</t>
    </r>
    <r>
      <rPr>
        <sz val="7"/>
        <rFont val="Tahoma"/>
        <family val="2"/>
        <charset val="238"/>
      </rPr>
      <t xml:space="preserve"> do czynnego drenażu ran chirurgicznych, perforowane od dystalnego końca, nitka rtg, sterylne, pakowane pojedynczo w papier-folię CH 12 dł. 800 mm, CH 12 dł. 1700 mm, CH 14 dł. 700 mm, CH 14 dł. 800 mm, CH 14 dł. 1700 mm, CH 16 dl. 700 mm, CH 16 dł. 1700 mm, CH 18 dł. 700 mm; </t>
    </r>
    <r>
      <rPr>
        <b/>
        <sz val="7"/>
        <rFont val="Tahoma"/>
        <family val="2"/>
        <charset val="238"/>
      </rPr>
      <t>opakowanie max 50 szt.</t>
    </r>
  </si>
  <si>
    <r>
      <rPr>
        <b/>
        <sz val="7"/>
        <rFont val="Tahoma"/>
        <family val="2"/>
        <charset val="238"/>
      </rPr>
      <t>DREN  Redona/Ulmera</t>
    </r>
    <r>
      <rPr>
        <sz val="7"/>
        <rFont val="Tahoma"/>
        <family val="2"/>
        <charset val="238"/>
      </rPr>
      <t xml:space="preserve"> sterylny widoczny w RTG ze stalowym trokarem i zaciskiem, skalowany rozmiar:  CH 6,0 z łącznikiem do mieszka 25/30ml; CH 8,0 z łącznikiem do mieszka 25/30ml; rozmiary: CH 10,0; CH 12,0; CH 14,0; CH 16,0; CH 18,0. Zamawiający złoży zamówienie dotyczące rozmiaru w zależności od zapotrzebowania. </t>
    </r>
    <r>
      <rPr>
        <b/>
        <sz val="7"/>
        <rFont val="Tahoma"/>
        <family val="2"/>
        <charset val="238"/>
      </rPr>
      <t xml:space="preserve"> opakowanie max 100 szt.</t>
    </r>
  </si>
  <si>
    <r>
      <rPr>
        <b/>
        <sz val="7"/>
        <rFont val="Tahoma"/>
        <family val="2"/>
        <charset val="238"/>
      </rPr>
      <t>Dren wielokanalikowy,</t>
    </r>
    <r>
      <rPr>
        <sz val="7"/>
        <rFont val="Tahoma"/>
        <family val="2"/>
        <charset val="238"/>
      </rPr>
      <t xml:space="preserve"> Wykonany ze 100% silikonu klasy medycznej. Połączone niezależne kapilary drenujące. Możliwość rozdzielania kanalików w celu zwiększenia obszaru drenażu. Dostępny w wersji 7, 9, 12, 16 kanalikowej. Długość 40cm. Materiał w całości kontrastujący w promieniach RTG. Sterylny, pakowany podwójnie- opakowanie zewnętrzne papier-folia, wewnętrzne folia perforowana.</t>
    </r>
    <r>
      <rPr>
        <b/>
        <sz val="7"/>
        <rFont val="Tahoma"/>
        <family val="2"/>
        <charset val="238"/>
      </rPr>
      <t xml:space="preserve"> opakowanie max 20 szt.</t>
    </r>
  </si>
  <si>
    <r>
      <rPr>
        <b/>
        <sz val="7"/>
        <rFont val="Tahoma"/>
        <family val="2"/>
        <charset val="238"/>
      </rPr>
      <t>Dren brzuszny, otrzewnowy</t>
    </r>
    <r>
      <rPr>
        <sz val="7"/>
        <rFont val="Tahoma"/>
        <family val="2"/>
        <charset val="238"/>
      </rPr>
      <t xml:space="preserve">- wykonany ze 100% transparentnego silikonu klasy medycznej. Perforacja w postaci 6 specjalnie wyprofilowanych atraumatycznych otworów drenujących. Przeznaczony do długotrwałego drenażu głównie z okolicy delikatnych narządów. Długość 50 cm. Termo wrażliwy. Pasek kontrastujący w RTG na całej długości drenu. Pakowany podwójnie- opakowanie zewnętrzne papier- folia, wewnętrzne folia. Rozmiary: CH8, 10, 12, 14, 15, 18, 20, 21, 24, 26, 27, 30, 33, 36, 39; </t>
    </r>
    <r>
      <rPr>
        <b/>
        <sz val="7"/>
        <rFont val="Tahoma"/>
        <family val="2"/>
        <charset val="238"/>
      </rPr>
      <t>opakowanie max 50 szt.</t>
    </r>
  </si>
  <si>
    <r>
      <rPr>
        <b/>
        <sz val="7"/>
        <rFont val="Tahoma"/>
        <family val="2"/>
        <charset val="238"/>
      </rPr>
      <t>Łącznik z kontrolą siły ssania</t>
    </r>
    <r>
      <rPr>
        <sz val="7"/>
        <rFont val="Tahoma"/>
        <family val="2"/>
        <charset val="238"/>
      </rPr>
      <t xml:space="preserve"> ;</t>
    </r>
    <r>
      <rPr>
        <b/>
        <sz val="7"/>
        <rFont val="Tahoma"/>
        <family val="2"/>
        <charset val="238"/>
      </rPr>
      <t xml:space="preserve"> opakowanie max 200 szt.</t>
    </r>
  </si>
  <si>
    <r>
      <t>Dren z PCV 7,0/10,0 a 50 mb balonowy;</t>
    </r>
    <r>
      <rPr>
        <b/>
        <sz val="7"/>
        <rFont val="Tahoma"/>
        <family val="2"/>
        <charset val="238"/>
      </rPr>
      <t xml:space="preserve"> opakowanie max 1 szt.</t>
    </r>
  </si>
  <si>
    <r>
      <t>Dren z PCV 8,0/12,0 a 50 mb balonowy;</t>
    </r>
    <r>
      <rPr>
        <b/>
        <sz val="7"/>
        <rFont val="Tahoma"/>
        <family val="2"/>
        <charset val="238"/>
      </rPr>
      <t xml:space="preserve"> opakowanie max 1 szt.</t>
    </r>
  </si>
  <si>
    <r>
      <rPr>
        <b/>
        <sz val="7"/>
        <rFont val="Tahoma"/>
        <family val="2"/>
        <charset val="238"/>
      </rPr>
      <t>Dren łaczący do odsysania pola operacyjnego</t>
    </r>
    <r>
      <rPr>
        <sz val="7"/>
        <rFont val="Tahoma"/>
        <family val="2"/>
        <charset val="238"/>
      </rPr>
      <t xml:space="preserve">, dren wykonany z medycznego PCV, wzdłuż drenu specjalne wzmocnienia zapobiegające zaginaniu oraz zasysaniu drenu. Standardowe zakończenie lejek - lejek z pierścieniami ułatwiającymi mocny docisk do zakończeń ssaka. CH 24 5,6 mm/8,0 mm dł. 350 mm ; </t>
    </r>
    <r>
      <rPr>
        <b/>
        <sz val="7"/>
        <rFont val="Tahoma"/>
        <family val="2"/>
        <charset val="238"/>
      </rPr>
      <t xml:space="preserve"> opakowanie max 50 szt</t>
    </r>
  </si>
  <si>
    <r>
      <rPr>
        <b/>
        <sz val="7"/>
        <rFont val="Tahoma"/>
        <family val="2"/>
        <charset val="238"/>
      </rPr>
      <t xml:space="preserve">Zestaw do odsysania pola operacyjnego </t>
    </r>
    <r>
      <rPr>
        <sz val="7"/>
        <rFont val="Tahoma"/>
        <family val="2"/>
        <charset val="238"/>
      </rPr>
      <t>bez kontroli odsysania. Ergonomiczna końcówka z 4 otworami bocznymi CH 23. Dren CH 24 dł.</t>
    </r>
    <r>
      <rPr>
        <b/>
        <sz val="7"/>
        <rFont val="Tahoma"/>
        <family val="2"/>
        <charset val="238"/>
      </rPr>
      <t xml:space="preserve"> 300 cm</t>
    </r>
    <r>
      <rPr>
        <sz val="7"/>
        <rFont val="Tahoma"/>
        <family val="2"/>
        <charset val="238"/>
      </rPr>
      <t>, zakończenie lejek lejek, ze specjalnymi sprężynami zagięciowymi oraz mozliwością docięcia w oznaczonych miejscach łącznika i dopasowania każdego typu ssaka.</t>
    </r>
    <r>
      <rPr>
        <b/>
        <sz val="7"/>
        <rFont val="Tahoma"/>
        <family val="2"/>
        <charset val="238"/>
      </rPr>
      <t xml:space="preserve">  opakowanie max 50 szt.</t>
    </r>
  </si>
  <si>
    <r>
      <rPr>
        <b/>
        <sz val="7"/>
        <rFont val="Tahoma"/>
        <family val="2"/>
        <charset val="238"/>
      </rPr>
      <t xml:space="preserve">Zestaw do odsysania pola operacyjnego </t>
    </r>
    <r>
      <rPr>
        <sz val="7"/>
        <rFont val="Tahoma"/>
        <family val="2"/>
        <charset val="238"/>
      </rPr>
      <t xml:space="preserve">z kontrolą odsysania. Ergonomiczna końcówka z 4 otworami bocznymi CH20. Dren CH 24 dł. </t>
    </r>
    <r>
      <rPr>
        <b/>
        <sz val="7"/>
        <rFont val="Tahoma"/>
        <family val="2"/>
        <charset val="238"/>
      </rPr>
      <t>350 cm,</t>
    </r>
    <r>
      <rPr>
        <sz val="7"/>
        <rFont val="Tahoma"/>
        <family val="2"/>
        <charset val="238"/>
      </rPr>
      <t xml:space="preserve"> zakończenie lejek lejek, ze specjalnymi sprężynami zagięciowymi oraz mozliwością docięcia w oznaczonych miejscach łącznika i dopasowania każdego typu ssaka. </t>
    </r>
    <r>
      <rPr>
        <b/>
        <sz val="7"/>
        <rFont val="Tahoma"/>
        <family val="2"/>
        <charset val="238"/>
      </rPr>
      <t>opakowanie max 50 szt.</t>
    </r>
  </si>
  <si>
    <r>
      <rPr>
        <b/>
        <sz val="7"/>
        <rFont val="Tahoma"/>
        <family val="2"/>
        <charset val="238"/>
      </rPr>
      <t>Końcówka do odsysania z pola operacyjnego</t>
    </r>
    <r>
      <rPr>
        <sz val="7"/>
        <rFont val="Tahoma"/>
        <family val="2"/>
        <charset val="238"/>
      </rPr>
      <t xml:space="preserve"> bez kontroli odsysania typu YANKAUER;</t>
    </r>
    <r>
      <rPr>
        <b/>
        <sz val="7"/>
        <rFont val="Tahoma"/>
        <family val="2"/>
        <charset val="238"/>
      </rPr>
      <t xml:space="preserve"> opakowanie max 50 szt.</t>
    </r>
  </si>
  <si>
    <r>
      <rPr>
        <b/>
        <sz val="7"/>
        <rFont val="Tahoma"/>
        <family val="2"/>
        <charset val="238"/>
      </rPr>
      <t>Mieszki harmonijkowe kompatybilne do drenów Redona/Ulmera</t>
    </r>
    <r>
      <rPr>
        <sz val="7"/>
        <rFont val="Tahoma"/>
        <family val="2"/>
        <charset val="238"/>
      </rPr>
      <t xml:space="preserve">, sterylne; Rozmiar: 20ml, 100ml, 400ml. Zamawiający złoży zamówienie dotyczące rozmiaru w zależności od zapotrzebowania. </t>
    </r>
    <r>
      <rPr>
        <b/>
        <sz val="7"/>
        <rFont val="Tahoma"/>
        <family val="2"/>
        <charset val="238"/>
      </rPr>
      <t>opakowanie max 100 szt.</t>
    </r>
  </si>
  <si>
    <r>
      <rPr>
        <b/>
        <sz val="7"/>
        <rFont val="Tahoma"/>
        <family val="2"/>
        <charset val="238"/>
      </rPr>
      <t xml:space="preserve">Dren płaski typu Jackson- Pratt </t>
    </r>
    <r>
      <rPr>
        <sz val="7"/>
        <rFont val="Tahoma"/>
        <family val="2"/>
        <charset val="238"/>
      </rPr>
      <t xml:space="preserve">wykonany w całości z 100% silikonu. Zbudowany z części drenującej oraz zbiorczej. Część drenująca w formie taśmy, perforowana naprzeciwlegle za pomocą licznych, drobnych otworów drenujących(nie zmienia swojego ułożenia w ranie). Część drenująca wewnętrznie ożebrowana- o długości 20cm, Materiał części drenującej w całości kontrastujący w promieniach RTG. Część zbiorcza transparentna o długości  60cm
Szerokość oraz wysokość części płaskiej 2mm x 4,5mm, 3x7mm, 4x10mm, 5x13mm. Sterylny, pakowany podwójnie: opakowanie wewnętrzne perforowana folia, zewnętrzne papier-folia; </t>
    </r>
    <r>
      <rPr>
        <b/>
        <sz val="7"/>
        <rFont val="Tahoma"/>
        <family val="2"/>
        <charset val="238"/>
      </rPr>
      <t>opakowanie max. 50 szt</t>
    </r>
  </si>
  <si>
    <r>
      <rPr>
        <b/>
        <sz val="7"/>
        <rFont val="Tahoma"/>
        <family val="2"/>
        <charset val="238"/>
      </rPr>
      <t xml:space="preserve">Cewnik do podawania tlenu przez nos </t>
    </r>
    <r>
      <rPr>
        <sz val="7"/>
        <rFont val="Tahoma"/>
        <family val="2"/>
        <charset val="238"/>
      </rPr>
      <t xml:space="preserve"> sterylny, j.u. </t>
    </r>
    <r>
      <rPr>
        <b/>
        <sz val="7"/>
        <rFont val="Tahoma"/>
        <family val="2"/>
        <charset val="238"/>
      </rPr>
      <t>dla dorosłych</t>
    </r>
    <r>
      <rPr>
        <sz val="7"/>
        <rFont val="Tahoma"/>
        <family val="2"/>
        <charset val="238"/>
      </rPr>
      <t xml:space="preserve">, dł. między 200 - 220 cm,  </t>
    </r>
    <r>
      <rPr>
        <b/>
        <sz val="7"/>
        <rFont val="Tahoma"/>
        <family val="2"/>
        <charset val="238"/>
      </rPr>
      <t>opakowanie max. 25 szt</t>
    </r>
  </si>
  <si>
    <r>
      <rPr>
        <b/>
        <sz val="7"/>
        <rFont val="Tahoma"/>
        <family val="2"/>
        <charset val="238"/>
      </rPr>
      <t xml:space="preserve">Cewnik do podawania tlenu przez nos dla dzieci. </t>
    </r>
    <r>
      <rPr>
        <sz val="7"/>
        <rFont val="Tahoma"/>
        <family val="2"/>
        <charset val="238"/>
      </rPr>
      <t xml:space="preserve">Wykonany z medycznego PCV. Miękkie końcówki donosowe, dren o długości 200-210 cm o przekroju gwiazdkowym z sześcioma wzdłużnymi paskami wzmacniającymi, zapobiegającymi zamknięciu światła drenu, uniwersalny łącznik. Wyrób sterylny, opakowanie foliowe z napisami w j. polskim.. </t>
    </r>
    <r>
      <rPr>
        <b/>
        <sz val="7"/>
        <rFont val="Tahoma"/>
        <family val="2"/>
        <charset val="238"/>
      </rPr>
      <t>opakowanie max. 25 szt</t>
    </r>
  </si>
  <si>
    <r>
      <rPr>
        <b/>
        <sz val="7"/>
        <rFont val="Tahoma"/>
        <family val="2"/>
        <charset val="238"/>
      </rPr>
      <t xml:space="preserve">Maska tlenowa z drenem, wyposażona w regulowaną dyszę Venturi’ego, sterylna, </t>
    </r>
    <r>
      <rPr>
        <sz val="7"/>
        <rFont val="Tahoma"/>
        <family val="2"/>
        <charset val="238"/>
      </rPr>
      <t xml:space="preserve">drenem 2,1m. Wykonana z PCV, bez zawartości lateksu. Wyposażona w regulowana blaszkę na nos, gumkę mocującą, duże otwory boczne. Dwie regulowane dysze umożliwiające ustawienie żądanych stężeń tlenu: 24%, 26%, 28% i 30% (biała) oraz 35%, 40% i 50% (zielona). Rozłączany dren o przekroju gwiazdkowym z pięcioma wzdłuznymi paskami wzmacniającymi, zapobiegającymi zamknięciu światła drenu z uniwersalnymi łącznikami. Dodatkowy adapter do podłączenia nawilżania. Wyrób sterylny, opakowanie foliowe z napisami w j. polskim oraz instrukcją użycia. Rozmiary: L, XL </t>
    </r>
    <r>
      <rPr>
        <b/>
        <sz val="7"/>
        <rFont val="Tahoma"/>
        <family val="2"/>
        <charset val="238"/>
      </rPr>
      <t>opakowanie max 100 szt.</t>
    </r>
  </si>
  <si>
    <r>
      <rPr>
        <b/>
        <sz val="7"/>
        <rFont val="Tahoma"/>
        <family val="2"/>
        <charset val="238"/>
      </rPr>
      <t xml:space="preserve">Maska tlenowa z drenem, sterylna dla dorosłych i  dzieci, </t>
    </r>
    <r>
      <rPr>
        <sz val="7"/>
        <rFont val="Tahoma"/>
        <family val="2"/>
        <charset val="238"/>
      </rPr>
      <t xml:space="preserve">przeznaczona do podawania tlenu z precyzyjną regulacją stężenia; rozmiary: S, M, L, XL Wykonana z nietoksycznego, przeźroczystego PCV, nie zawierająca lateksu, posiadająca regulowaną blaszkę oraz gumkę mocującą. Wyposażona w dren o długości 210 cm zakończony uniwersalnym łącznikiem, dren odporny na zagięcia o przekroju gwiazdkowym,obrotowy łącznik umożliwiający dostosowanie do pozycji pacjenta; </t>
    </r>
    <r>
      <rPr>
        <b/>
        <sz val="7"/>
        <rFont val="Tahoma"/>
        <family val="2"/>
        <charset val="238"/>
      </rPr>
      <t>opakowanie max 100 szt.</t>
    </r>
  </si>
  <si>
    <r>
      <rPr>
        <b/>
        <sz val="7"/>
        <rFont val="Tahoma"/>
        <family val="2"/>
        <charset val="238"/>
      </rPr>
      <t>Dren tlenowy sterylny</t>
    </r>
    <r>
      <rPr>
        <sz val="7"/>
        <rFont val="Tahoma"/>
        <family val="2"/>
        <charset val="238"/>
      </rPr>
      <t>, antyzagięciowy, wolny od DEHP z łącznikiem uniwersalnym dł. 2,10 m.;</t>
    </r>
    <r>
      <rPr>
        <b/>
        <sz val="7"/>
        <rFont val="Tahoma"/>
        <family val="2"/>
        <charset val="238"/>
      </rPr>
      <t xml:space="preserve"> opakowanie max 100 szt.</t>
    </r>
  </si>
  <si>
    <r>
      <rPr>
        <b/>
        <sz val="7"/>
        <rFont val="Tahoma"/>
        <family val="2"/>
        <charset val="238"/>
      </rPr>
      <t>Bezpieczne kaniule do wkłuć obwodowych</t>
    </r>
    <r>
      <rPr>
        <sz val="7"/>
        <rFont val="Tahoma"/>
        <family val="2"/>
        <charset val="238"/>
      </rPr>
      <t xml:space="preserve"> wykonane z biokompatybilnego poliuretanu, z zabezpieczeniem przed przypadkowymi zakłuciami, bez dodatkowych elementów na zewnątrz kaniuli - w pełni automatyczne, z dodatkowym portem do iniekcji z samodomykającym się korkiem lub koreczkiem domykanym recznie, z zastawką antyzwrotną (lub hemostatyczną i hydrofobową membraną) zapobiegającą zwrotnemu wypływowi krwi w  momencie wkłucia. Zabezpieczenie przed zakłuciem które uniemożliwia  powtórne użycie mandrynu, kontrastujące w  prom. RTG (min 4-6 pasków). Bez  zawartości PVC i lateksu. Opakowania typu Tyvek lub blistry zabezpieczające przed wilgocią i rozszczelnieniem. Jałowe z datą ważności i nr serii na opakowaniu. Rozmiary 22G x 25mm, 20G x 32-33mm, 18G x 32-33 mm i 45 mm, 17G x 45mm, 16G x 45-50mm,  14G x 45-50 mm;</t>
    </r>
    <r>
      <rPr>
        <b/>
        <sz val="7"/>
        <rFont val="Tahoma"/>
        <family val="2"/>
        <charset val="238"/>
      </rPr>
      <t xml:space="preserve"> opakowanie max 50 szt</t>
    </r>
    <r>
      <rPr>
        <sz val="7"/>
        <rFont val="Tahoma"/>
        <family val="2"/>
        <charset val="238"/>
      </rPr>
      <t>.</t>
    </r>
  </si>
  <si>
    <r>
      <rPr>
        <b/>
        <sz val="7"/>
        <rFont val="Tahoma"/>
        <family val="2"/>
        <charset val="238"/>
      </rPr>
      <t>Bezpieczna kaniula w systemie zamkniętym  typu NEXIVA</t>
    </r>
    <r>
      <rPr>
        <sz val="7"/>
        <rFont val="Tahoma"/>
        <family val="2"/>
        <charset val="238"/>
      </rPr>
      <t xml:space="preserve"> wykonana z biokompatybilnego poliuretanu z min. 5 paskami RTG,  przeznaczona do wlewów pod wysokim ciśnieniem,  umożliwiająca współpracę z wstrzykiwaczami  kontrastu przy ustawieniu 325 psi  i  szybką podaż kontrastu, cewnik kaniuli posiadający 3 łezkowate otwory redukujące:
* natężenie przepływu podawanego płynu i tym samym podrażnienie naczynia oraz
* ryzyko wynaczynienia środka kontrastowego do tkanek
 posiadająca drenik przedłużający odporny na wysokie ciśnienie podaży płynu, dostępność rozmiarów  w zależności od potrzeb klienta 18G-24G (op.20 szt, zbiorcze 80 szt).
Rozmiary kaniuli do podaży kontrastu:
24 GA x 19 mm  - przepływ min. 180 ml/min
22 GA x 25 mm – przepływ min. 240 ml/min
20GA x 32 mm  - przepływ min. 300ml/min
20 GA x 25 mm  - przepływ min. 300ml/min
18GA x 32 mm - przepływ min. 360ml/min
Dostawa rozmiaru kaniuli dostosowana do potrzeb Zamawiającego;</t>
    </r>
    <r>
      <rPr>
        <b/>
        <sz val="7"/>
        <rFont val="Tahoma"/>
        <family val="2"/>
        <charset val="238"/>
      </rPr>
      <t xml:space="preserve"> opakowanie max 80 szt</t>
    </r>
  </si>
  <si>
    <r>
      <rPr>
        <b/>
        <sz val="7"/>
        <rFont val="Tahoma"/>
        <family val="2"/>
        <charset val="238"/>
      </rPr>
      <t>Bezpieczna kaniula do wkłuć dożylnych</t>
    </r>
    <r>
      <rPr>
        <sz val="7"/>
        <rFont val="Tahoma"/>
        <family val="2"/>
        <charset val="238"/>
      </rPr>
      <t xml:space="preserve"> 18 - 24G do długoterminowego przebywania w naczyniu, bezpieczna, chroniąca przed ekspozycją na materiał biologiczny i zakłucie poprzez posiadanie  plastikowej osłonki igły,  otwór  przy ostrzu igły umożliwiający  pojawienie się krwi pomiędzy igłą a cewnikiem w szybki sposób potwierdzający wejście do naczynia podczas kaniulacji  bez portu górnego, z drenem zakończonym podwójnym rozgałęzieniem; jedno z rozgałęzień zakończone niemechanicznym , przeźroczystym zaworem dostępu naczyniowego z silikonową, jednoelementową podzielną membraną  (oznaczenie kolorystyczne rozmiaru w porcie. Rozmiary:  24G, 22G, 20G, 18G.; </t>
    </r>
    <r>
      <rPr>
        <b/>
        <sz val="7"/>
        <rFont val="Tahoma"/>
        <family val="2"/>
        <charset val="238"/>
      </rPr>
      <t>opakowanie max 50 szt.</t>
    </r>
  </si>
  <si>
    <r>
      <rPr>
        <b/>
        <sz val="7"/>
        <rFont val="Tahoma"/>
        <family val="2"/>
        <charset val="238"/>
      </rPr>
      <t>Cewnik Foley 100% silikon z prowadnicą ze strzykawką 10 ml</t>
    </r>
    <r>
      <rPr>
        <sz val="7"/>
        <rFont val="Tahoma"/>
        <family val="2"/>
        <charset val="238"/>
      </rPr>
      <t xml:space="preserve"> wypełnioną 10% roztworem gliceryny. Ch 6, 8, 10, 12, 14, 16, 18, 20, 22, 24 ;</t>
    </r>
    <r>
      <rPr>
        <b/>
        <sz val="7"/>
        <rFont val="Tahoma"/>
        <family val="2"/>
        <charset val="238"/>
      </rPr>
      <t xml:space="preserve"> opakowanie max 10 szt.</t>
    </r>
  </si>
  <si>
    <r>
      <rPr>
        <b/>
        <sz val="7"/>
        <rFont val="Tahoma"/>
        <family val="2"/>
        <charset val="238"/>
      </rPr>
      <t>Cewnik Foleya 100% silikon bez prowadnicy</t>
    </r>
    <r>
      <rPr>
        <sz val="7"/>
        <rFont val="Tahoma"/>
        <family val="2"/>
        <charset val="238"/>
      </rPr>
      <t xml:space="preserve"> ze strzykawką 10 ml wypełnioną 10% roztworem gliceryny. Ch 12 - 22; </t>
    </r>
    <r>
      <rPr>
        <b/>
        <sz val="7"/>
        <rFont val="Tahoma"/>
        <family val="2"/>
        <charset val="238"/>
      </rPr>
      <t>opakowanie max 10 szt.</t>
    </r>
  </si>
  <si>
    <r>
      <rPr>
        <b/>
        <sz val="7"/>
        <rFont val="Tahoma"/>
        <family val="2"/>
        <charset val="238"/>
      </rPr>
      <t>Igły do pena bezpieczne,</t>
    </r>
    <r>
      <rPr>
        <sz val="7"/>
        <rFont val="Tahoma"/>
        <family val="2"/>
        <charset val="238"/>
      </rPr>
      <t xml:space="preserve"> zapobiegające zakłuciu podczas zdejmowania igły - po użyciu igła bezpiecznie zamknięta w plastikowej osłonce chroniącej przed zakłuciem z obu stron od pacjenta i od strony wstrzykiwacza. Kompatybilne z wstrzykiwaczami wszystkich producentów - kompatybilność potwierdzona certyfikatem kompatybilności technicznej dołączonym do oferty/na wezwanie Zamawiającego/. rozmiar: 0,3 mm lub 0.33 mm x 5 mm. op./100 szt; </t>
    </r>
    <r>
      <rPr>
        <b/>
        <sz val="7"/>
        <rFont val="Tahoma"/>
        <family val="2"/>
        <charset val="238"/>
      </rPr>
      <t>opakowanie max 100 szt.</t>
    </r>
  </si>
  <si>
    <r>
      <rPr>
        <b/>
        <sz val="7"/>
        <rFont val="Tahoma"/>
        <family val="2"/>
        <charset val="238"/>
      </rPr>
      <t xml:space="preserve">Jednorazowy system do kontrolowanej zbiórki luźnego stolca </t>
    </r>
    <r>
      <rPr>
        <sz val="7"/>
        <rFont val="Tahoma"/>
        <family val="2"/>
        <charset val="238"/>
      </rPr>
      <t xml:space="preserve">wyposażony w:  silikonowy rękaw o długości 167 cm z wbudowaną w strukturę silikonu na całej długości substancją neutralizującą nieprzyjemne zapachy; niskociśnieniowy balonik retencyjny z niebieską kieszonką dla umieszczenia palca wiodącego; port do napełniania balonika retencyjnego z sygnalizatorem, który wypełnia się,  gdy balonik osiągnie wielkość optymalną dla pacjenta oraz port do irygacji umożliwiający także doodbytnicze podanie leków, z klamrą zamykającą światło drenu w celu utrzymania leku w miejscu podania.  System zawiera port do pobierania próbek stolca, pasek koralikowy do podwieszania kompatybilny z ramami łóżek szpitalnych  i z miejscem na opis. System przebadany klinicznie (ocena bezpieczeństwa stosowania systemu do 29 dni), czas utrzymania systemu do 29 dni, biologicznie czysty. W zestawie 3 worki do zbiórki stolca, o pojemności 1000 ml, z zastawką zabezpieczającą przed wylaniem zawartości skalowane co 25 ml, w tym numerycznie co 100 ml oraz z filtrem węglowym; </t>
    </r>
    <r>
      <rPr>
        <b/>
        <sz val="7"/>
        <rFont val="Tahoma"/>
        <family val="2"/>
        <charset val="238"/>
      </rPr>
      <t>opakowanie max 1 szt.</t>
    </r>
  </si>
  <si>
    <r>
      <t xml:space="preserve"> </t>
    </r>
    <r>
      <rPr>
        <b/>
        <sz val="7"/>
        <rFont val="Tahoma"/>
        <family val="2"/>
        <charset val="238"/>
      </rPr>
      <t>Worki  wymienne kompatybilne z zestawem  do kontrolowanej zbiórki stolca</t>
    </r>
    <r>
      <rPr>
        <sz val="7"/>
        <rFont val="Tahoma"/>
        <family val="2"/>
        <charset val="238"/>
      </rPr>
      <t xml:space="preserve"> pojemności 1000 ml, skalowane co 25 ml w tym numerycznie co 100 ml, nieprzezroczyste, z okienkiem podglądu, z zastawką zabezpieczającą przed wylaniem zawartości i filtrem węglowym pochłaniającym nieprzyjemne zapachy i zapobiegającym balonowaniu worka, biologicznie czyste; </t>
    </r>
    <r>
      <rPr>
        <b/>
        <sz val="7"/>
        <rFont val="Tahoma"/>
        <family val="2"/>
        <charset val="238"/>
      </rPr>
      <t>opakowanie max 10 szt.</t>
    </r>
  </si>
  <si>
    <r>
      <rPr>
        <b/>
        <sz val="7"/>
        <rFont val="Tahoma"/>
        <family val="2"/>
        <charset val="238"/>
      </rPr>
      <t xml:space="preserve">Sterylny, jednorazowy cewnik moczowodowy typu Nelaton, </t>
    </r>
    <r>
      <rPr>
        <sz val="7"/>
        <rFont val="Tahoma"/>
        <family val="2"/>
        <charset val="238"/>
      </rPr>
      <t xml:space="preserve">miękki ale odporny na zagięcia, widoczny w Rtg, skalowany, z metalową prowadnicą z zamontowaną końcówką, umożliwiającą podłączenie strzykawek typu Luer. Dł. 70 cm CH 3, 4, 5, 6, 7, 8; </t>
    </r>
    <r>
      <rPr>
        <b/>
        <sz val="7"/>
        <rFont val="Tahoma"/>
        <family val="2"/>
        <charset val="238"/>
      </rPr>
      <t>opakowanie max 10 szt.</t>
    </r>
  </si>
  <si>
    <r>
      <rPr>
        <b/>
        <sz val="8"/>
        <rFont val="Tahoma"/>
        <family val="2"/>
        <charset val="238"/>
      </rPr>
      <t>Szczoteczki j. u. do czyszczenia kanałów roboczych endoskopów</t>
    </r>
    <r>
      <rPr>
        <sz val="8"/>
        <rFont val="Tahoma"/>
        <family val="2"/>
        <charset val="238"/>
      </rPr>
      <t xml:space="preserve"> dwustronne
- długość robocza 230 cm
- do kanałów roboczych w zakresie od Ø 2,0 mm do Ø 4,2 mm
- średnica przewodu prowadzącego 1,7 mm
- średnice szczoteczek 5/5, 6/6, 5/10, 6/10 do wyboru przez Zamawiającego; </t>
    </r>
    <r>
      <rPr>
        <b/>
        <sz val="8"/>
        <rFont val="Tahoma"/>
        <family val="2"/>
        <charset val="238"/>
      </rPr>
      <t xml:space="preserve"> opakowanie max 50 szt</t>
    </r>
    <r>
      <rPr>
        <sz val="8"/>
        <rFont val="Tahoma"/>
        <family val="2"/>
        <charset val="238"/>
      </rPr>
      <t>.</t>
    </r>
  </si>
  <si>
    <r>
      <rPr>
        <b/>
        <sz val="8"/>
        <rFont val="Tahoma"/>
        <family val="2"/>
        <charset val="238"/>
      </rPr>
      <t>Wkład jednorazowy na wydzielinę o poj. 1 -2 l,</t>
    </r>
    <r>
      <rPr>
        <sz val="8"/>
        <rFont val="Tahoma"/>
        <family val="2"/>
        <charset val="238"/>
      </rPr>
      <t xml:space="preserve"> kompatybilny z urządzeniami firmy Medela;.</t>
    </r>
    <r>
      <rPr>
        <b/>
        <sz val="8"/>
        <rFont val="Tahoma"/>
        <family val="2"/>
        <charset val="238"/>
      </rPr>
      <t>opakowanie max 50 szt.</t>
    </r>
  </si>
  <si>
    <r>
      <rPr>
        <b/>
        <sz val="8"/>
        <rFont val="Tahoma"/>
        <family val="2"/>
        <charset val="238"/>
      </rPr>
      <t xml:space="preserve">Wkład jednorazowy na wydzielinę o poj. 2 – 3 l, </t>
    </r>
    <r>
      <rPr>
        <sz val="8"/>
        <rFont val="Tahoma"/>
        <family val="2"/>
        <charset val="238"/>
      </rPr>
      <t xml:space="preserve">kompatybilny z urządzeniami firmy Medela, ze zintegrowaną pokrywą z dwoma portami: portem do pacjenta i portem do połączenia szeregowego, dwa uchwyty przy wkładzie; wymagane zabezpieczenie zwrotne przez cofaniem się wydzieliny do pacjenta; wkład powinien zawierać zintegrowany filtr antybakteryjny i przeciwprzelewowy;   ochrona przeciwrozpryskowa zapobiegająca przedwczesnemu zamknięciu filtra;   łącznik kątowy zabezpieczający przez zamknięciem światła drenu pacjenta;   wymiana wkładów bez konieczności odłączenia źródła ssania; </t>
    </r>
    <r>
      <rPr>
        <b/>
        <sz val="8"/>
        <rFont val="Tahoma"/>
        <family val="2"/>
        <charset val="238"/>
      </rPr>
      <t>opakowanie max 40 szt.</t>
    </r>
  </si>
  <si>
    <r>
      <rPr>
        <b/>
        <sz val="7"/>
        <rFont val="Tahoma"/>
        <family val="2"/>
        <charset val="238"/>
      </rPr>
      <t>Dwukierunkowa zastawka bezigłowa umozliwiajaca podanie leku bezpośrednio za pomocą strzykawki,</t>
    </r>
    <r>
      <rPr>
        <sz val="7"/>
        <rFont val="Tahoma"/>
        <family val="2"/>
        <charset val="238"/>
      </rPr>
      <t xml:space="preserve"> kompatybilna z liniami infuzyjnymi. Posiada zabezpieczenie przed cofaniem się krwi lub leku do linii infuzyjnej. Ergonomiczny kształt i przezroczysta obudowa. Do zastosowania w cewnikach centralnych lub kaniulach obwodowych.; </t>
    </r>
    <r>
      <rPr>
        <b/>
        <sz val="7"/>
        <rFont val="Tahoma"/>
        <family val="2"/>
        <charset val="238"/>
      </rPr>
      <t>opakowanie max 50 szt.</t>
    </r>
  </si>
  <si>
    <r>
      <rPr>
        <b/>
        <sz val="7"/>
        <rFont val="Tahoma"/>
        <family val="2"/>
        <charset val="238"/>
      </rPr>
      <t xml:space="preserve">Nasadka do transferu leku w systemie zamkniętym, </t>
    </r>
    <r>
      <rPr>
        <sz val="7"/>
        <rFont val="Tahoma"/>
        <family val="2"/>
        <charset val="238"/>
      </rPr>
      <t>bezigłowym  kompatybilna z pojemnikiem Ecoflac. Tworzy system nierozłączalny ;</t>
    </r>
    <r>
      <rPr>
        <b/>
        <sz val="7"/>
        <rFont val="Tahoma"/>
        <family val="2"/>
        <charset val="238"/>
      </rPr>
      <t xml:space="preserve"> opakowanie max 50 szt</t>
    </r>
    <r>
      <rPr>
        <sz val="7"/>
        <rFont val="Tahoma"/>
        <family val="2"/>
        <charset val="238"/>
      </rPr>
      <t>.</t>
    </r>
  </si>
  <si>
    <r>
      <t xml:space="preserve">Koreczek z zawartością 70 % IPA (izopropanol ). </t>
    </r>
    <r>
      <rPr>
        <sz val="7"/>
        <rFont val="Tahoma"/>
        <family val="2"/>
        <charset val="238"/>
      </rPr>
      <t>Pakowany pojedynczo, w sterylnym opakowaniu. Do dezynfekcji zaworów bezigłowych. Dzięki zawartości IPA umożliwiający długotrwałe, do 7 dni zabezpieczenie zaworów bezigłowych.</t>
    </r>
    <r>
      <rPr>
        <b/>
        <sz val="7"/>
        <rFont val="Tahoma"/>
        <family val="2"/>
        <charset val="238"/>
      </rPr>
      <t xml:space="preserve"> opakowanie max 100  szt. </t>
    </r>
  </si>
  <si>
    <r>
      <rPr>
        <b/>
        <sz val="7"/>
        <rFont val="Tahoma"/>
        <family val="2"/>
        <charset val="238"/>
      </rPr>
      <t>Port beziglowy,</t>
    </r>
    <r>
      <rPr>
        <sz val="7"/>
        <rFont val="Tahoma"/>
        <family val="2"/>
        <charset val="238"/>
      </rPr>
      <t xml:space="preserve"> z przezroczystą obudową, z przezierną  silikonową membraną i dobrze widoczną drogą przepływu, z gładką membraną zapewniającą łatwą i pewna dezynfekcję miejsca dostępu. Nie posiadająca metalowych elementów. Umożliwiająca stosowanie ponad 200 dostępów. Zastawka  posiada automatyczny system zapobiegający cofaniu się leku/krwi w kierunku zastawki po odłączeniu strzykawki lub linii infuzyjnej (po przepłukaniu przy rozłączenieu strzykawki ruch płynu do przodu -0,03 ml.). Zastawka nie zawierająca lateksu i DEHP. Objętośc wypełnienienia nie większa niż 0,25ml.</t>
    </r>
    <r>
      <rPr>
        <b/>
        <sz val="7"/>
        <rFont val="Tahoma"/>
        <family val="2"/>
        <charset val="238"/>
      </rPr>
      <t xml:space="preserve"> opakowanie max 100 szt.</t>
    </r>
  </si>
  <si>
    <r>
      <rPr>
        <b/>
        <sz val="7"/>
        <rFont val="Tahoma"/>
        <family val="2"/>
        <charset val="238"/>
      </rPr>
      <t>Bezpieczna kaniula żylna bez portu górnego</t>
    </r>
    <r>
      <rPr>
        <sz val="7"/>
        <rFont val="Tahoma"/>
        <family val="2"/>
        <charset val="238"/>
      </rPr>
      <t>,  wykonana z poliuretanu z czterema wtopionymi pasami kontrastującymi w promieniach RTG z zaworem eliminujacym wypływ krwi podczas kaniulacji.  Eliminuje wyciek krwi przy wymianie linii infuzyjnej. Igła zaopatrzona w specjalny automatyczny metalowy  zatrzask samozakładający się po wyjęciu igły z kaniuli zabezpieczający koniec igły przed przypadkowym zakłuciem się personelu.  Dla ułatwienia kolory muszą odpowiadać kodowi rozmiaru kaniuli zgodnie z normami ISO. Hydrofobowy filtr gwarantujący wysokie bezpieczeństwo zatrzymując wypływ krwi poza kaniulę. Rozmiar 18G x 32mm i 45mm, 20G x 25 i 32 mm, 22G x 25mm. Wytrzymałość ciśnieniowa 21 bar.;</t>
    </r>
    <r>
      <rPr>
        <b/>
        <sz val="7"/>
        <rFont val="Tahoma"/>
        <family val="2"/>
        <charset val="238"/>
      </rPr>
      <t xml:space="preserve"> opakowanie max 100 szt.</t>
    </r>
  </si>
  <si>
    <r>
      <rPr>
        <b/>
        <sz val="7"/>
        <rFont val="Tahoma"/>
        <family val="2"/>
        <charset val="238"/>
      </rPr>
      <t>Kaniula do żył obwodowych bezpieczna</t>
    </r>
    <r>
      <rPr>
        <sz val="7"/>
        <rFont val="Tahoma"/>
        <family val="2"/>
        <charset val="238"/>
      </rPr>
      <t xml:space="preserve">, wykonana z poliuretanu zabezpieczona przed przypadkowym zakłuciem, z portem do dodatkowych wstrzyknięć. Zabezpieczenie w pełni automatyczne bez dodatkowych elementów na zewnątrz kaniuli nie zmieniająca techniki wkłucia i sposobu uchwytu w odniesieniu do standardowej kaniuli bez zabezpieczenia. Z górnym portem zabezpieczonym koreczkiem z blokadą przed otwarciem . 4 paski wtopione paski kontrastujące w RTG. Koreczek kaniuli z zewnętrznym elementem poniżej krawędzi koreczka dla minimalizacji ryzyka zabrudzenia. Nazwa producenta na kaniuli dla łatwej identyfikacji . Rozmiar kaniuli oznaczony kolorem. Opakowanie bezpieczne zapobiegające mikrorozszczelnianiu i utracie jałowości. Rozmiar 18G x 32mm i 45mm, 20G x 25 i 32/33 mm, 22G x 25mm. Wytrzymałość ciśnieniowa 21 bar.; </t>
    </r>
    <r>
      <rPr>
        <b/>
        <sz val="7"/>
        <rFont val="Tahoma"/>
        <family val="2"/>
        <charset val="238"/>
      </rPr>
      <t>opakowanie max 100 szt.</t>
    </r>
  </si>
  <si>
    <r>
      <rPr>
        <b/>
        <sz val="7"/>
        <rFont val="Tahoma"/>
        <family val="2"/>
        <charset val="238"/>
      </rPr>
      <t xml:space="preserve">Skala wielorazowa do pomoaru OCŻ </t>
    </r>
    <r>
      <rPr>
        <sz val="7"/>
        <rFont val="Tahoma"/>
        <family val="2"/>
        <charset val="238"/>
      </rPr>
      <t>wykonana z tworzywa, łatwa do utrzymania w czystości. Uchwyt pozwalający na zmianę wysokości mocowania. Wskazówka punktu 0. Wgłębienie na dren aparatu do OCŻ z efektem powiększenia;</t>
    </r>
    <r>
      <rPr>
        <b/>
        <sz val="7"/>
        <rFont val="Tahoma"/>
        <family val="2"/>
        <charset val="238"/>
      </rPr>
      <t xml:space="preserve"> opakowanie max 20 szt.</t>
    </r>
  </si>
  <si>
    <r>
      <rPr>
        <b/>
        <sz val="7"/>
        <rFont val="Tahoma"/>
        <family val="2"/>
        <charset val="238"/>
      </rPr>
      <t>Linie do pomiaru OCŻ.</t>
    </r>
    <r>
      <rPr>
        <sz val="7"/>
        <rFont val="Tahoma"/>
        <family val="2"/>
        <charset val="238"/>
      </rPr>
      <t xml:space="preserve"> Komora kroplowa dwuczęściowa. Odpowietrznik z filtrem p/bakteryjnym w komorze kroplowej. Długość drenu do skali  100 cm. Kranik trójdrożny. Odpowietrznik z filtrem p/bakteryjnym na końcu drenu do skali. Zakończenie lock przezroczyste;</t>
    </r>
    <r>
      <rPr>
        <b/>
        <sz val="7"/>
        <rFont val="Tahoma"/>
        <family val="2"/>
        <charset val="238"/>
      </rPr>
      <t xml:space="preserve"> opakowanie max 50 szt.</t>
    </r>
  </si>
  <si>
    <r>
      <rPr>
        <b/>
        <sz val="7"/>
        <rFont val="Tahoma"/>
        <family val="2"/>
        <charset val="238"/>
      </rPr>
      <t xml:space="preserve">Przyrząd do aspiracji płynów z butelek typu  MINI-SPIKE </t>
    </r>
    <r>
      <rPr>
        <sz val="7"/>
        <rFont val="Tahoma"/>
        <family val="2"/>
        <charset val="238"/>
      </rPr>
      <t xml:space="preserve">do wielokrotnego pobierania płynów i leków ; </t>
    </r>
    <r>
      <rPr>
        <b/>
        <sz val="7"/>
        <rFont val="Tahoma"/>
        <family val="2"/>
        <charset val="238"/>
      </rPr>
      <t>opakowanie max 50 szt.</t>
    </r>
  </si>
  <si>
    <r>
      <rPr>
        <b/>
        <sz val="7"/>
        <rFont val="Tahoma"/>
        <family val="2"/>
        <charset val="238"/>
      </rPr>
      <t xml:space="preserve">Cystofix </t>
    </r>
    <r>
      <rPr>
        <sz val="7"/>
        <rFont val="Tahoma"/>
        <family val="2"/>
        <charset val="238"/>
      </rPr>
      <t xml:space="preserve">– zestaw do przezskórnej, nadłonowej cystostomii składający się z: kateter cieniodajny typu Pigtail(zagięty z jednej strony) z otworami bocznymi, z poliuretanu, skalowany, kaniula punkcyjna rozrywalna, kołnierz mocujący z opaską, skalpel, worek na mocz. Rozmiary:  CH 5, 10, 12, 14 - zamawiane rozmiary w zależności od bieżącego zapotrzebowania. </t>
    </r>
    <r>
      <rPr>
        <b/>
        <sz val="7"/>
        <rFont val="Tahoma"/>
        <family val="2"/>
        <charset val="238"/>
      </rPr>
      <t>opakowanie max 5 szt</t>
    </r>
    <r>
      <rPr>
        <sz val="7"/>
        <rFont val="Tahoma"/>
        <family val="2"/>
        <charset val="238"/>
      </rPr>
      <t>.</t>
    </r>
  </si>
  <si>
    <r>
      <rPr>
        <b/>
        <sz val="7"/>
        <rFont val="Tahoma"/>
        <family val="2"/>
        <charset val="238"/>
      </rPr>
      <t>Nephrofix</t>
    </r>
    <r>
      <rPr>
        <sz val="7"/>
        <rFont val="Tahoma"/>
        <family val="2"/>
        <charset val="238"/>
      </rPr>
      <t xml:space="preserve"> – zestaw do przezskórnej nefrostomii, składający się z: kater cieniodajny typu Pigtail(zagięty z jednej strony), z otworami bocznymi, z poliuretanu, skalowany, 3-częściowa metalowa kaniula punkcyjna o regulowanej głębokości wkłucia 1,3x220mm,prowadnica ze stali nierdzewnej ze sztywnym trzonem i elastyczną końcówką,  rozszerzadła z rozrywalną, plastikową osłoną, widoczne w RTG. Rozmiar: CH 5, 8, 11, 14 – zamawiane rozmiary w zależności od bieżącego zapotrzebowania. </t>
    </r>
    <r>
      <rPr>
        <b/>
        <sz val="7"/>
        <rFont val="Tahoma"/>
        <family val="2"/>
        <charset val="238"/>
      </rPr>
      <t>opakowanie max 5 szt.</t>
    </r>
  </si>
  <si>
    <r>
      <rPr>
        <b/>
        <sz val="7"/>
        <rFont val="Tahoma"/>
        <family val="2"/>
        <charset val="238"/>
      </rPr>
      <t>Jednoczęsciowe rzepowe mocowanie do rurek tracheotomijnych,</t>
    </r>
    <r>
      <rPr>
        <sz val="7"/>
        <rFont val="Tahoma"/>
        <family val="2"/>
        <charset val="238"/>
      </rPr>
      <t xml:space="preserve"> bez części szytych (zapobieganie ryzyku powstania podrażnień skóry). Produkt hipoalergiczny bezlateksowy, bez zastosowania klejów, neutralny dla bakterii, chłonny, antyodleżynowy; z mozliwością stopniowego zapięcia - dostosowania do różnych pacjentów. Produkt z możliwością sterylizacji. Max dł. 42 cm; </t>
    </r>
    <r>
      <rPr>
        <b/>
        <sz val="7"/>
        <rFont val="Tahoma"/>
        <family val="2"/>
        <charset val="238"/>
      </rPr>
      <t>opakowanie max 60 szt.</t>
    </r>
  </si>
  <si>
    <r>
      <rPr>
        <b/>
        <sz val="7"/>
        <rFont val="Tahoma"/>
        <family val="2"/>
        <charset val="238"/>
      </rPr>
      <t>Jednoczęściowy fiksator do rurek intubacyjnych.</t>
    </r>
    <r>
      <rPr>
        <sz val="7"/>
        <rFont val="Tahoma"/>
        <family val="2"/>
        <charset val="238"/>
      </rPr>
      <t xml:space="preserve"> Mocowanie zabezpieczane przy rurce za pomocą taśmy rzepowej. Stosowany jako zabezpieczenie rurki podczas zabiegu operacyjnego oraz przy długotrwałej intubacji. Produkt hipoalergiczny, bezlateksowy, bez zastosowania klejów, neutralny dla bakterii, antyodleżynowy. Możliwość regulowania długości dostosowana do różnych pacjentów. Długość 72 cm.; </t>
    </r>
    <r>
      <rPr>
        <b/>
        <sz val="7"/>
        <rFont val="Tahoma"/>
        <family val="2"/>
        <charset val="238"/>
      </rPr>
      <t>opakowanie max 100 szt</t>
    </r>
  </si>
  <si>
    <r>
      <rPr>
        <b/>
        <sz val="7"/>
        <rFont val="Tahoma"/>
        <family val="2"/>
        <charset val="238"/>
      </rPr>
      <t xml:space="preserve">Mocowanie sond żołądkowych </t>
    </r>
    <r>
      <rPr>
        <sz val="7"/>
        <rFont val="Tahoma"/>
        <family val="2"/>
        <charset val="238"/>
      </rPr>
      <t xml:space="preserve"> typu Nasal-Clip wykonane z przyjaznej dla skóry tworzywa zapewniającej bezpieczeństwo, dodatkowo dzieki swojemu profilowi stabilizujące linie w optymalnej pozycji w rozmiarach 6-8F, 8-12F, 14-18F. </t>
    </r>
    <r>
      <rPr>
        <b/>
        <sz val="7"/>
        <rFont val="Tahoma"/>
        <family val="2"/>
        <charset val="238"/>
      </rPr>
      <t>1op/50szt</t>
    </r>
  </si>
  <si>
    <r>
      <rPr>
        <b/>
        <sz val="7"/>
        <rFont val="Tahoma"/>
        <family val="2"/>
        <charset val="238"/>
      </rPr>
      <t>Opaska mocująca ręce lub stopy stosowana do samo ochrony pacjentów</t>
    </r>
    <r>
      <rPr>
        <sz val="7"/>
        <rFont val="Tahoma"/>
        <family val="2"/>
        <charset val="238"/>
      </rPr>
      <t>, 12cm x 3cm .Wykonana z miękkiego materiału, zapinana na rzep z zintegrowanym uchwytem do mocowania. Zestaw 2 sztuki z dołączoną tasiemką o dł. 150cm. Możliwość ponownej dezynfekcji i sterylizacji;</t>
    </r>
    <r>
      <rPr>
        <b/>
        <sz val="7"/>
        <rFont val="Tahoma"/>
        <family val="2"/>
        <charset val="238"/>
      </rPr>
      <t xml:space="preserve">  1 kmpl; opakowanie max 2 szt.</t>
    </r>
  </si>
  <si>
    <r>
      <rPr>
        <b/>
        <sz val="7"/>
        <rFont val="Tahoma"/>
        <family val="2"/>
        <charset val="238"/>
      </rPr>
      <t>Opaska mocująca ręce lub stopy stosowana do samo ochrony pacjentów</t>
    </r>
    <r>
      <rPr>
        <sz val="7"/>
        <rFont val="Tahoma"/>
        <family val="2"/>
        <charset val="238"/>
      </rPr>
      <t xml:space="preserve">, 7 cm x 30 cm; 7 cm x 25 cm. Wykonana z miękkiego materiału, zapinana na rzep z zintegrowanym uchwytem do mocowania. Zestaw 2 sztuki z dołączoną tasiemką o długości 150 cm. Możliwość ponownej dezynfekcji i sterylizacji. 1 kmpl; </t>
    </r>
    <r>
      <rPr>
        <b/>
        <sz val="7"/>
        <rFont val="Tahoma"/>
        <family val="2"/>
        <charset val="238"/>
      </rPr>
      <t>opakowanie max 2 szt.</t>
    </r>
  </si>
  <si>
    <r>
      <rPr>
        <b/>
        <sz val="7"/>
        <rFont val="Tahoma"/>
        <family val="2"/>
        <charset val="238"/>
      </rPr>
      <t>Podkładka pod rurki tracheostomijne zabezpieczająca przed wyciekiem wydzieliny</t>
    </r>
    <r>
      <rPr>
        <sz val="7"/>
        <rFont val="Tahoma"/>
        <family val="2"/>
        <charset val="238"/>
      </rPr>
      <t xml:space="preserve"> mająca właściwości hamowania krwawienia i  przeciwodleżynowe wykonana z hydrofilnej, poliuretanowej pianki w kolorze cielistym z zygzakowatym nacięciem zapobiegającym wysuwaniu się podkładki z pod rurki po jej założeniu;  produkt sterylny. </t>
    </r>
    <r>
      <rPr>
        <b/>
        <sz val="7"/>
        <rFont val="Tahoma"/>
        <family val="2"/>
        <charset val="238"/>
      </rPr>
      <t>Rozmiar; 8 cm x 14 cm.</t>
    </r>
    <r>
      <rPr>
        <sz val="7"/>
        <rFont val="Tahoma"/>
        <family val="2"/>
        <charset val="238"/>
      </rPr>
      <t xml:space="preserve">  1op/25szt;</t>
    </r>
    <r>
      <rPr>
        <b/>
        <sz val="7"/>
        <rFont val="Tahoma"/>
        <family val="2"/>
        <charset val="238"/>
      </rPr>
      <t xml:space="preserve"> opakowanie max 60 szt.</t>
    </r>
  </si>
  <si>
    <r>
      <rPr>
        <b/>
        <sz val="7"/>
        <rFont val="Tahoma"/>
        <family val="2"/>
        <charset val="238"/>
      </rPr>
      <t xml:space="preserve">Podkładka pod rurki tracheostomijne </t>
    </r>
    <r>
      <rPr>
        <sz val="7"/>
        <rFont val="Tahoma"/>
        <family val="2"/>
        <charset val="238"/>
      </rPr>
      <t xml:space="preserve">zabezpieczająca przed wyciekiem wydzieliny mająca właściwości hamowania krwawienia i  przeciwodleżynowe wykonana z hydrofilnej, poliuretanowej pianki w kolorze cielistym z zygzakowatym nacięciem zapobiegającym wysuwaniu się podkładki z pod rurki po jej założeniu;  produkt sterylny. </t>
    </r>
    <r>
      <rPr>
        <b/>
        <sz val="7"/>
        <rFont val="Tahoma"/>
        <family val="2"/>
        <charset val="238"/>
      </rPr>
      <t>Rozmiar 8,2 cm x 9,5; opakowanie max 60 szt.</t>
    </r>
  </si>
  <si>
    <r>
      <rPr>
        <b/>
        <sz val="7"/>
        <rFont val="Tahoma"/>
        <family val="2"/>
        <charset val="238"/>
      </rPr>
      <t xml:space="preserve">Szyna do rąk albo stóp dla dzieci </t>
    </r>
    <r>
      <rPr>
        <sz val="7"/>
        <rFont val="Tahoma"/>
        <family val="2"/>
        <charset val="238"/>
      </rPr>
      <t xml:space="preserve">stosowana do unieruchomienia nadgarstka lub kostki przy zastosowaniu wkłuć. Szyna pokryta miękkim materiałem o zaoblonych krawędziach, możliwość kształtowania według potrzeb, szerokie elastyczne pasy owijane wokół ręki lub stopy z powierzchnią rzepową zapewniają stabilne umocowanie szyny a jednocześnie dostęp lub zabezpieczenie miejsce wkłucia. W rozmiarach: szer. 3-4 cm x dł. 9 cm; szer. 4 cm x dł. 13 cm; 5 cm x dł. 16 cm Produkt z możliwością prania i sterylizacji parowej. </t>
    </r>
    <r>
      <rPr>
        <b/>
        <sz val="7"/>
        <rFont val="Tahoma"/>
        <family val="2"/>
        <charset val="238"/>
      </rPr>
      <t>szt. 1</t>
    </r>
  </si>
  <si>
    <r>
      <rPr>
        <b/>
        <sz val="7"/>
        <rFont val="Tahoma"/>
        <family val="2"/>
        <charset val="238"/>
      </rPr>
      <t xml:space="preserve">Szyna do rąk albo stóp dla dorosłych i młodzieży </t>
    </r>
    <r>
      <rPr>
        <sz val="7"/>
        <rFont val="Tahoma"/>
        <family val="2"/>
        <charset val="238"/>
      </rPr>
      <t>stosowana do unieruchomienia nadgarstka lub kostki przy zastosowaniu wkłuć. Szyna pokryta miękkim materiałem o zaoblonych krawędziach, możliwość kształtowania według potrzeb, szerokie elastyczne pasy owijane wokół ręki lub stopy z powierzchnią rzepową zapewniają stabilne umocowanie szyny a jednocześnie dostęp lub zabezpieczenie miejsce wkłucia. W rozmiarach: szer. 9 cm x dł. 22cm; 9 cm x dł. 33 cm. Produkt z możliwością prania i sterylizacji parowej.</t>
    </r>
  </si>
  <si>
    <r>
      <t xml:space="preserve">Pojemnik na wycinki chirurgiczne,  poj. 15 ml, PS, przeźroczyste, zamknięcie zakręcane lub dociskowe. </t>
    </r>
    <r>
      <rPr>
        <b/>
        <sz val="7"/>
        <rFont val="Tahoma"/>
        <family val="2"/>
        <charset val="238"/>
      </rPr>
      <t>Szt. 1</t>
    </r>
  </si>
  <si>
    <r>
      <t xml:space="preserve">Pojemnik na wycinki chirurgiczne o poj.30 ml, PS, przeźroczyste,  zamknięcie zakręcane lub dociskowe. </t>
    </r>
    <r>
      <rPr>
        <b/>
        <sz val="7"/>
        <rFont val="Tahoma"/>
        <family val="2"/>
        <charset val="238"/>
      </rPr>
      <t>Szt. 1</t>
    </r>
  </si>
  <si>
    <r>
      <t xml:space="preserve">Pojemnik dna wycinki chirurgiczne  o poj.200 ml, PS, przeźroczyste, zamknięcie zakręcane lub dociskowe. </t>
    </r>
    <r>
      <rPr>
        <b/>
        <sz val="7"/>
        <rFont val="Tahoma"/>
        <family val="2"/>
        <charset val="238"/>
      </rPr>
      <t>Szt. 1</t>
    </r>
  </si>
  <si>
    <r>
      <t xml:space="preserve">Pojemnik na wycinki chirurgiczne o poj.250 ml,  PP, zamknięcie zakręcane lub dociskowe. </t>
    </r>
    <r>
      <rPr>
        <b/>
        <sz val="7"/>
        <rFont val="Tahoma"/>
        <family val="2"/>
        <charset val="238"/>
      </rPr>
      <t>Szt. 1</t>
    </r>
  </si>
  <si>
    <r>
      <t xml:space="preserve">Pojemnik na wycinki chirurgiczne, poj. 500 ml, PP, zamknięcie zakręcane lub dociskowe. </t>
    </r>
    <r>
      <rPr>
        <b/>
        <sz val="7"/>
        <rFont val="Tahoma"/>
        <family val="2"/>
        <charset val="238"/>
      </rPr>
      <t>Szt. 1</t>
    </r>
  </si>
  <si>
    <r>
      <t xml:space="preserve">Pojemnik na wycinki chirurgiczne, poj. 3.000 ml, PP, z uchwytem, zamknięcie zakręcane lub dociskowe. </t>
    </r>
    <r>
      <rPr>
        <b/>
        <sz val="7"/>
        <rFont val="Tahoma"/>
        <family val="2"/>
        <charset val="238"/>
      </rPr>
      <t>Szt. 1</t>
    </r>
  </si>
  <si>
    <r>
      <t xml:space="preserve">Pojemnik na wycinki chirurgiczne, poj. 5.000 ml, PP, z uchwytem, zamknięcie zakręcane lub dociskowe. </t>
    </r>
    <r>
      <rPr>
        <b/>
        <sz val="7"/>
        <rFont val="Tahoma"/>
        <family val="2"/>
        <charset val="238"/>
      </rPr>
      <t>Szt. 1</t>
    </r>
  </si>
  <si>
    <r>
      <t xml:space="preserve">Pojemnik na wycinki chirurgiczne  o poj.100 ml, PS, przeźroczyste, zamknięcie zakręcane lub dociskowe. </t>
    </r>
    <r>
      <rPr>
        <b/>
        <sz val="7"/>
        <rFont val="Tahoma"/>
        <family val="2"/>
        <charset val="238"/>
      </rPr>
      <t>Szt. 1</t>
    </r>
  </si>
  <si>
    <r>
      <t xml:space="preserve">Pojemnik na wycinki chirurgiczne, poj. 1000 ml, PP, z uchwytem, zamknięcie zakręcane lub dociskowe. </t>
    </r>
    <r>
      <rPr>
        <b/>
        <sz val="7"/>
        <rFont val="Tahoma"/>
        <family val="2"/>
        <charset val="238"/>
      </rPr>
      <t>Szt. 1</t>
    </r>
  </si>
  <si>
    <r>
      <t xml:space="preserve">Pojemnik na wycinki chirurgiczne, poj. 2300 ml, PP, z uchwytem, zamknięcie zakręcane lub dociskowe. </t>
    </r>
    <r>
      <rPr>
        <b/>
        <sz val="7"/>
        <rFont val="Tahoma"/>
        <family val="2"/>
        <charset val="238"/>
      </rPr>
      <t>Szt. 1</t>
    </r>
  </si>
  <si>
    <r>
      <t xml:space="preserve">Pojemnik na wycinki chirurgiczne,  poj. 10.000 ml, PP, z uchwytem, zamknięcie zakręcane lub dociskowe. </t>
    </r>
    <r>
      <rPr>
        <b/>
        <sz val="7"/>
        <rFont val="Tahoma"/>
        <family val="2"/>
        <charset val="238"/>
      </rPr>
      <t>Szt. 1</t>
    </r>
  </si>
  <si>
    <r>
      <t xml:space="preserve">Pojemniki na wycinki chirurgiczne napełnione 10% roztworem formaliny,  poj. 35 ml + 9 ml formaliny, zamknięcie zakręcane lub dociskowe. </t>
    </r>
    <r>
      <rPr>
        <b/>
        <sz val="7"/>
        <rFont val="Tahoma"/>
        <family val="2"/>
        <charset val="238"/>
      </rPr>
      <t>Szt. 1</t>
    </r>
  </si>
  <si>
    <r>
      <rPr>
        <b/>
        <sz val="7"/>
        <rFont val="Tahoma"/>
        <family val="2"/>
        <charset val="238"/>
      </rPr>
      <t xml:space="preserve">Rękawice lateksowe bezpudrowe, teksturowane, </t>
    </r>
    <r>
      <rPr>
        <sz val="7"/>
        <rFont val="Tahoma"/>
        <family val="2"/>
        <charset val="238"/>
      </rPr>
      <t xml:space="preserve">przebadane zgodnie z normą EN 455, EN 374-3, ASTM F 1671. Kolor naturalnego lateksu </t>
    </r>
    <r>
      <rPr>
        <b/>
        <sz val="7"/>
        <rFont val="Tahoma"/>
        <family val="2"/>
        <charset val="238"/>
      </rPr>
      <t>Pakowane po 100 sztuk, rozmiary XS-XL  op./100 szt.</t>
    </r>
  </si>
  <si>
    <r>
      <t xml:space="preserve">Rękawice chirurgiczne chroniące przed promieniami RTG sterylne, lateksowe, bezpudrowe,  rozmiar 5,5 - 9,0; </t>
    </r>
    <r>
      <rPr>
        <b/>
        <sz val="7"/>
        <rFont val="Tahoma"/>
        <family val="2"/>
        <charset val="238"/>
      </rPr>
      <t>Pakowane po 1 parze.</t>
    </r>
  </si>
  <si>
    <t>Pakiet nr 59 - Rękawice chirurgiczne1</t>
  </si>
  <si>
    <t>Pakiet nr 60 - Rękawice chirurgiczne2</t>
  </si>
  <si>
    <r>
      <rPr>
        <b/>
        <sz val="8"/>
        <rFont val="Tahoma"/>
        <family val="2"/>
        <charset val="238"/>
      </rPr>
      <t>Elektroda neurologiczna do EMG, NCS, PSG</t>
    </r>
    <r>
      <rPr>
        <sz val="8"/>
        <rFont val="Tahoma"/>
        <family val="2"/>
        <charset val="238"/>
      </rPr>
      <t>: podłoże z elastycznej pianki, wymiary: 30x20 mm lub 30x22mm; żel ciekły zapewniający niską impedancję i doskonałą jakość sygnału, silny i zarazem przyjazny dla skóry materiał adhezyjny, uniemożliwiający odklejanie się elektrody nawet, gdy pacjent się poci. Powierzchnia klejąca: 461 mm2. Złącze typu K na kablu o długosci 150 cm.;</t>
    </r>
    <r>
      <rPr>
        <b/>
        <sz val="8"/>
        <rFont val="Tahoma"/>
        <family val="2"/>
        <charset val="238"/>
      </rPr>
      <t xml:space="preserve"> opakowanie max  1  szt.</t>
    </r>
  </si>
  <si>
    <r>
      <t xml:space="preserve"> Wystarczy wprowadzić dane do kol. j) Cena jednostkowa netto/ op.</t>
    </r>
    <r>
      <rPr>
        <b/>
        <u/>
        <sz val="8"/>
        <rFont val="Tahoma"/>
        <family val="2"/>
        <charset val="238"/>
      </rPr>
      <t xml:space="preserve"> i zaakceptować bądź zmienić  stawkę podatku VAT</t>
    </r>
    <r>
      <rPr>
        <sz val="8"/>
        <rFont val="Tahoma"/>
        <family val="2"/>
        <charset val="238"/>
      </rPr>
      <t xml:space="preserve">, aby uzyskać cenę oferty.    </t>
    </r>
  </si>
  <si>
    <r>
      <rPr>
        <b/>
        <sz val="7"/>
        <rFont val="Tahoma"/>
        <family val="2"/>
        <charset val="238"/>
      </rPr>
      <t xml:space="preserve">Rękawice diagnostyczne nitrylowe o obniżonej grubości. </t>
    </r>
    <r>
      <rPr>
        <sz val="7"/>
        <rFont val="Tahoma"/>
        <family val="2"/>
        <charset val="238"/>
      </rPr>
      <t xml:space="preserve">Grubość na palcu 0,08 mm, dłoni 0,07 mm, mankiecie 0,06 mm. Rolowany mankiet, teksturowane tylko na palcach, kolor jasno niebieski, polimerowane od strony roboczej, chlorowane od wewnątrz, długość min. 240mm. Zarejestrowane jako wyrób medyczny. Zgodne z normą 374 na substancje Alkohol etylowy 100 % powyżej 60 minut, Alkohol izopropylowy 70 % powyżej 30 minut. </t>
    </r>
    <r>
      <rPr>
        <sz val="7"/>
        <rFont val="Tahoma"/>
        <family val="2"/>
        <charset val="238"/>
      </rPr>
      <t xml:space="preserve">Dopuszczone do kontaktu z żywnością potwierdzone piktogramami na opakowaniu. AQL 1,0 nadrukowany na opakowaniu jednostkowym. Rozmiar kodowany kolorystycznie na opakowaniu. </t>
    </r>
    <r>
      <rPr>
        <b/>
        <sz val="7"/>
        <rFont val="Tahoma"/>
        <family val="2"/>
        <charset val="238"/>
      </rPr>
      <t>Pakowane po 200 sztuk (XS - L) oraz 180 sztuk (XL). Do wyceny należy przyjąć opakownie rękawic w rozmiarze(XS-L)-200 szt.</t>
    </r>
  </si>
  <si>
    <r>
      <rPr>
        <b/>
        <sz val="7"/>
        <rFont val="Tahoma"/>
        <family val="2"/>
        <charset val="238"/>
      </rPr>
      <t xml:space="preserve"> Rękawice chirurgiczne lateksowe sterylne, bezpudrowe, z rolowanym mankietem, polimerowane obustronnie, warstwa antypoślizgowa na całej powierzchni.</t>
    </r>
    <r>
      <rPr>
        <sz val="7"/>
        <rFont val="Tahoma"/>
        <family val="2"/>
        <charset val="238"/>
      </rPr>
      <t xml:space="preserve"> Kształt anatomiczny. Odporne na przenikanie wirusów zgodnie z normą ASTM F1671;</t>
    </r>
    <r>
      <rPr>
        <b/>
        <sz val="7"/>
        <color rgb="FFFF0000"/>
        <rFont val="Tahoma"/>
        <family val="2"/>
        <charset val="238"/>
      </rPr>
      <t xml:space="preserve"> </t>
    </r>
    <r>
      <rPr>
        <sz val="7"/>
        <rFont val="Tahoma"/>
        <family val="2"/>
        <charset val="238"/>
      </rPr>
      <t xml:space="preserve"> Zgodne z normą EN 374-1,2,3, odporne na przenikanie cytostatyków  zgodnie z EN 374-3, zgodne z normą EN 420. Obniżona zawartość białek lateksowych max 10 µg/g. AQL 0,65. Zarejestrowane jako wyrób medyczny oraz środek ochrony osobistej kategorii III. Grubość pojedynczej ścianki  na palcu 0,21mm(+/-0,02), dłoni 0,18mm(+/-0,01), mankiecie 0,17mm(+/-0,01), długość min. 280mm, siła zrywu przed starzeniem(mediana)  min 18N.Pakowane podwójnie  – opakowanie wewnętrzne papierowe z oznaczeniem rozmiaru rękawicy oraz rozróżnieniem lewej i prawej dłoni, opakowanie zewnętrzne foliowe. Nie składane na pół. Sterylizowane radiacyjnie promieniami gamma. Rozmiar 6,0-8,5.</t>
    </r>
  </si>
  <si>
    <r>
      <rPr>
        <b/>
        <sz val="7"/>
        <rFont val="Tahoma"/>
        <family val="2"/>
        <charset val="238"/>
      </rPr>
      <t>Rękawice diagnostyczne nitrylowe</t>
    </r>
    <r>
      <rPr>
        <sz val="7"/>
        <rFont val="Tahoma"/>
        <family val="2"/>
        <charset val="238"/>
      </rPr>
      <t xml:space="preserve"> do badań z wewnętrzną warstwą z serycyną - łagodząco-nawilżającą o właściwościach przeciwbakteryjnych, składająca się z jednego składnika aktywnego, białe, grubość na palcach 0,1 +/-0,01 mm, mikroteksturowane z dodatkową teksturą na palcach. AQL 1,5. Zgodność z normą EN 455.</t>
    </r>
    <r>
      <rPr>
        <b/>
        <sz val="7"/>
        <color rgb="FFFF0000"/>
        <rFont val="Tahoma"/>
        <family val="2"/>
        <charset val="238"/>
      </rPr>
      <t xml:space="preserve"> </t>
    </r>
    <r>
      <rPr>
        <sz val="7"/>
        <rFont val="Tahoma"/>
        <family val="2"/>
        <charset val="238"/>
      </rPr>
      <t>Oznakowane jako wyrób medyczny Klasy I i środek ochrony indywidualnej Kategorii III z adekwatnym oznakowaniem na opakowaniu. Odporne na przenikanie substancji chemicznych zgodnie z normą EN 374-3 – 3: min. 13 substancji (poza cytostatykami) z czasem ochrony na co najmniej 1 poziomie, w tym kwasy organiczne i nieorganiczne, zasady, alkohole i aldehydy.Odporne przez co najmniej 30 minut na działanie min. 12 cytostatyków, w tym Karmustyny, Winkrystyny, Mitomycyny C i Metotrexatu. Badania na przenikalność wirusów zgodnie z normą ASTM F 1671. Testowane dermatologicznie na ludziach.</t>
    </r>
    <r>
      <rPr>
        <b/>
        <sz val="7"/>
        <color rgb="FFFF0000"/>
        <rFont val="Tahoma"/>
        <family val="2"/>
        <charset val="238"/>
      </rPr>
      <t xml:space="preserve"> </t>
    </r>
    <r>
      <rPr>
        <sz val="7"/>
        <rFont val="Tahoma"/>
        <family val="2"/>
        <charset val="238"/>
      </rPr>
      <t xml:space="preserve">Fabryczne oznakowanie dopuszczenia do kontaktu z żywnością. Otwór dozujący opakowania wyposażony w folię zabezpieczającą przed kontaminacją ze środowiska. Produkowane zgodnie z normą ISO 13485, ISO 9001, ISO 14001 i OHSAS 18001. Rozmiary XS-XL, oznaczone minimum na 5-ciu ściankach dyspensera, pakowane 100 sztuk (XL po 90 sztuk). </t>
    </r>
    <r>
      <rPr>
        <b/>
        <sz val="7"/>
        <rFont val="Tahoma"/>
        <family val="2"/>
        <charset val="238"/>
      </rPr>
      <t>Do wyceny należy przyjąć opakownie rękawic w rozmiarze(XS-L)-100 szt</t>
    </r>
    <r>
      <rPr>
        <sz val="7"/>
        <rFont val="Tahoma"/>
        <family val="2"/>
        <charset val="238"/>
      </rPr>
      <t>.</t>
    </r>
  </si>
  <si>
    <r>
      <rPr>
        <b/>
        <sz val="7"/>
        <rFont val="Tahoma"/>
        <family val="2"/>
        <charset val="238"/>
      </rPr>
      <t>Rękawice diagnostyczne nitrylowe</t>
    </r>
    <r>
      <rPr>
        <sz val="7"/>
        <rFont val="Tahoma"/>
        <family val="2"/>
        <charset val="238"/>
      </rPr>
      <t xml:space="preserve"> do badań, fioletowe, cienkie, grubość na palcach 0,1 +/-0,01 mm, mikroteksturowane z dodatkową teksturą na palcach, polimeryzowane wewnątrz, AQL max.1,5, zgodność z normą EN 455</t>
    </r>
    <r>
      <rPr>
        <b/>
        <sz val="7"/>
        <rFont val="Tahoma"/>
        <family val="2"/>
        <charset val="238"/>
      </rPr>
      <t>,</t>
    </r>
    <r>
      <rPr>
        <sz val="7"/>
        <rFont val="Tahoma"/>
        <family val="2"/>
        <charset val="238"/>
      </rPr>
      <t xml:space="preserve"> oznakowane jako wyrób medyczny Klasy I i środek ochrony indywidualnej Kategorii III z adekwatnym oznakowaniem na opakowaniu. Odporne na przenikanie substancji chemicznych zgodnie z normą EN 374-3 – 3: min. 18 substancji (poza cytostatykami) z czasem ochrony na co najmniej 1 poziomie, w tym kwasy organiczne i nieorganiczne, zasady organiczne i nieorganiczne, alkohole i aldehydy</t>
    </r>
    <r>
      <rPr>
        <b/>
        <sz val="7"/>
        <rFont val="Tahoma"/>
        <family val="2"/>
        <charset val="238"/>
      </rPr>
      <t>,</t>
    </r>
    <r>
      <rPr>
        <sz val="7"/>
        <rFont val="Tahoma"/>
        <family val="2"/>
        <charset val="238"/>
      </rPr>
      <t xml:space="preserve"> informacja na opakowaniu o barierowości dla min. 2 alkoholi stosowanych w dezynfekcji - etanolu i izopropanlu. Przebadane na działanie min. 12 cytostatyków, w tym Karmustyny, Winkrystyny, Mitomycyny C, Metotrexatu i Melphalanu. Badania na przenikalność wirusów zgodnie z normą ASTM F 1671. Produkowane zgodnie z normą ISO 13485, ISO 9001, ISO 14001 i OHSAS 18001.</t>
    </r>
    <r>
      <rPr>
        <b/>
        <sz val="7"/>
        <rFont val="Tahoma"/>
        <family val="2"/>
        <charset val="238"/>
      </rPr>
      <t>Rozmiary XS-XL, oznaczone minimum na 5-ciu ściankach dyspensera, pakowane 100 sztuk (XL po 90 sztuk). Do wyceny należy przyjąć opakownie rękawic w rozmiarze(XS-L)-100 szt.</t>
    </r>
  </si>
  <si>
    <r>
      <rPr>
        <b/>
        <sz val="7"/>
        <rFont val="Tahoma"/>
        <family val="2"/>
        <charset val="238"/>
      </rPr>
      <t>Rękawice chirurgiczne, Półsyntetyczne: lateksowo-nitrylowe, trójwarstwowe,</t>
    </r>
    <r>
      <rPr>
        <sz val="7"/>
        <rFont val="Tahoma"/>
        <family val="2"/>
        <charset val="238"/>
      </rPr>
      <t xml:space="preserve"> warstwa wew. 100% nitryl, bezpudrowe, wewnątrz silikonowane, grubość max. 0,21 mm. AQL po zapakowaniu &lt; 1,0, sterylizowane radiacyjnie, anatomiczne, poziom protein &lt; 50 ug/g rękawicy, mankiet rolowany z widocznymi widocznymi podłużnymi i poprzecznymi wzmocnieniami, opakowanie zewnętrzne hermetyczne foliowe podciśnieniowe z dodatkowymi tłoczeniami w listkach ułatwiającymi otwieranie.</t>
    </r>
    <r>
      <rPr>
        <b/>
        <sz val="7"/>
        <color rgb="FFFF0000"/>
        <rFont val="Tahoma"/>
        <family val="2"/>
        <charset val="238"/>
      </rPr>
      <t xml:space="preserve"> </t>
    </r>
  </si>
  <si>
    <r>
      <rPr>
        <b/>
        <sz val="7"/>
        <rFont val="Tahoma"/>
        <family val="2"/>
        <charset val="238"/>
      </rPr>
      <t>Rękawice chirurgiczne,</t>
    </r>
    <r>
      <rPr>
        <sz val="7"/>
        <rFont val="Tahoma"/>
        <family val="2"/>
        <charset val="238"/>
      </rPr>
      <t xml:space="preserve"> poliizoprenowe bezpudrowe z wewnętrzną warstwą polimerową o strukturze sieci, powierzchnia zewnętrzna mikroteksturowana, grubość na palcu 0,27 mm AQL max. 0,65, sterylizowane radiacyjnie, anatomiczne z poszerzoną częścią grzbietową dłoni, mankiet rolowany, opakowanie zewnętrzne hermetyczne foliowe z wycięciem w listku ułatwiającym otwieranie, długość min. 270-285 mm dopasowana do rozmiaru, badania na przenikalność dla wirusów zgodnie z ASTM F 1671, badania na przenikalność substancji chemicznych zgodnie z EN-374-3, badania na przenikalność min. 28 cytostatyków</t>
    </r>
    <r>
      <rPr>
        <sz val="7"/>
        <color rgb="FFFF0000"/>
        <rFont val="Tahoma"/>
        <family val="2"/>
        <charset val="238"/>
      </rPr>
      <t>.</t>
    </r>
    <r>
      <rPr>
        <sz val="7"/>
        <rFont val="Tahoma"/>
        <family val="2"/>
        <charset val="238"/>
      </rPr>
      <t xml:space="preserve"> Produkowane zgodnie z normą ISO 13485, ISO 9001, ISO 14001 i OHSAS 18001 </t>
    </r>
  </si>
  <si>
    <r>
      <t>Atomizery donosowe do podawania leków w sprayu. Buteleczka o poj. od 5 do 10 ml</t>
    </r>
    <r>
      <rPr>
        <sz val="7"/>
        <rFont val="Tahoma"/>
        <family val="2"/>
        <charset val="238"/>
      </rPr>
      <t xml:space="preserve"> z nasadką donosową, szklane, przezroczyste.</t>
    </r>
  </si>
  <si>
    <r>
      <t xml:space="preserve">Przewód pneumotachografu dPP. Pakowane </t>
    </r>
    <r>
      <rPr>
        <b/>
        <sz val="8"/>
        <rFont val="Tahoma"/>
        <family val="2"/>
        <charset val="238"/>
      </rPr>
      <t>max. po 1 szt</t>
    </r>
  </si>
  <si>
    <t>Jednorazowe elektrody-sensory umieszczane w tkance podskórnej pacjentów do urządzenia do ciągłego monitorowania glikemii iPro2 oraz pomp insulinowych z funkcją ciągłego monitorowania glikemii, systemów wykorzystywanych do diagnostyki zaburzeń tolerancji glukozy, oceny zmienności glikemii u pacjentów z cukrzycą oraz do wykrywania hipoglikemii. Jednorazowe elektrody - sensory enzymatyczne muszą być kompatybilne z posiadanymi na Oddziale urządzeniami firmy Medtronic.</t>
  </si>
  <si>
    <r>
      <rPr>
        <b/>
        <sz val="7"/>
        <rFont val="Tahoma"/>
        <family val="2"/>
        <charset val="238"/>
      </rPr>
      <t xml:space="preserve">Rękawice diagnostyczne nitrylowe o obniżonej grubości. </t>
    </r>
    <r>
      <rPr>
        <sz val="7"/>
        <rFont val="Tahoma"/>
        <family val="2"/>
        <charset val="238"/>
      </rPr>
      <t>Grubość na palcu 0,08 mm, dłoni 0,07mm, mankiecie 0,06 mm. Rolowany mankiet, teksturowane tylko na palcach, kolor niebieski, polimerowane od strony roboczej, chlorowane od wewnątrz, długość min. 240mm zgodnie z normą PN-EN 455. Zarejestrowane jako wyrób medyczny oraz środek ochrony osobistej kategorii III. Zgodne z normą 374 na substancje: Alkohol etylowy 100 % powyżej 60 minut, Alkohol izopropylowy 70 % powyżej 30 minut.  Dopuszczone do kontaktu z żywnością potwierdzone piktogramami na opakowaniu. Odporne na przenikanie wirusów zgodnie z ASTM F 1671 min.</t>
    </r>
    <r>
      <rPr>
        <b/>
        <sz val="7"/>
        <rFont val="Tahoma"/>
        <family val="2"/>
        <charset val="238"/>
      </rPr>
      <t xml:space="preserve"> Pozbawione tiuramów oraz MBT.</t>
    </r>
    <r>
      <rPr>
        <b/>
        <sz val="7"/>
        <color rgb="FFFF0000"/>
        <rFont val="Tahoma"/>
        <family val="2"/>
        <charset val="238"/>
      </rPr>
      <t xml:space="preserve"> </t>
    </r>
    <r>
      <rPr>
        <sz val="7"/>
        <rFont val="Tahoma"/>
        <family val="2"/>
        <charset val="238"/>
      </rPr>
      <t>Rozmiar kodowany kolorystycznie na opakowaniu.</t>
    </r>
    <r>
      <rPr>
        <b/>
        <sz val="7"/>
        <rFont val="Tahoma"/>
        <family val="2"/>
        <charset val="238"/>
      </rPr>
      <t xml:space="preserve"> Opak./250 sztuk (XS-L) oraz 240 sztuk (XL).</t>
    </r>
    <r>
      <rPr>
        <sz val="7"/>
        <rFont val="Tahoma"/>
        <family val="2"/>
        <charset val="238"/>
      </rPr>
      <t xml:space="preserve"> Rękawice wyjmowane pojedynczo za mankiet od spodu bez ryzyka kontaminacji opakowania oraz pozostałych rękawic. Mocowania potrójne i pojedyncze, jednolite, plastikowe – konstrukcja ułatwiająca dezynfekcję, możliwość mocowania uchwytów za pomocą taśmy lub na stałe za pomocą śrub oraz mocowania ze stali nierdzewnej do szyny Modura. </t>
    </r>
    <r>
      <rPr>
        <b/>
        <sz val="7"/>
        <rFont val="Tahoma"/>
        <family val="2"/>
        <charset val="238"/>
      </rPr>
      <t>Do wyceny należy przyjąć opakowanie rękawic w rozmiarze(XS-L)-250 szt.</t>
    </r>
  </si>
  <si>
    <r>
      <rPr>
        <b/>
        <sz val="7"/>
        <rFont val="Tahoma"/>
        <family val="2"/>
        <charset val="238"/>
      </rPr>
      <t>Rękawice diagnostyczne niejałowe, z elastycznego nitrylowu,</t>
    </r>
    <r>
      <rPr>
        <sz val="7"/>
        <rFont val="Tahoma"/>
        <family val="2"/>
        <charset val="238"/>
      </rPr>
      <t xml:space="preserve"> bezpudrowe, odporne na substancje chemiczne i cytostatyki; chlorowane od wewnątrz, oznakowane jako Wyrób Medyczny ŚOI Kat.III;</t>
    </r>
    <r>
      <rPr>
        <b/>
        <sz val="7"/>
        <color rgb="FFFF0000"/>
        <rFont val="Tahoma"/>
        <family val="2"/>
        <charset val="238"/>
      </rPr>
      <t xml:space="preserve"> </t>
    </r>
    <r>
      <rPr>
        <sz val="7"/>
        <rFont val="Tahoma"/>
        <family val="2"/>
        <charset val="238"/>
      </rPr>
      <t xml:space="preserve"> zewnętrzna powierzchnia gładka, tekstura tylko na opuszkach palców, zakończone rolowanym mankietem; rękawice o min. dł. 240 mm, rozciąganie przed procesem starzenia min 520%, po przyspieszonym starzeniu min. 460%, siła zrywania min. 7N przed i po procesie starzenia; grubość pojedynczej ścianki: palce - min. 0,08 mm max. 0,10 mm, dłoń - min. 0,05 mm max 0,07 mm; rękawice hypoalergiczne; rękawice wszechstronnie przebadane wg EN PN 374-3 na co najmniej 10 substancji chemicznych (bez cytostatyków)w tym: min.2 kwasy - poziom odporności min 3, 2 alkohole 70% etanol i 70% izopropanol - odporność na przenikanie min. 25 min; posiadające badania wg EN PN 374-3 na min. 12 cytostatyków w tym Etoposide, Fluorouracil, Metotrexat, Mitomycin C; oznaczenie fabryczne na opakowaniu: znak CE, AQL, data produkcji, data ważności, LOT/nr serii lub partii, nazwa producenta/adres wytwórcy, okres ważności rękawic min. 12 miesięcy od daty dostawy; rozmiary: XS, S, M, L, XL; wybór ilości rozmiarów należy do Zamawiającego; </t>
    </r>
    <r>
      <rPr>
        <b/>
        <sz val="7"/>
        <rFont val="Tahoma"/>
        <family val="2"/>
        <charset val="238"/>
      </rPr>
      <t>opakowanie max. 150 szt. + 1 uchwyt na rękawiczki wraz z pierwszą dostawą.</t>
    </r>
  </si>
  <si>
    <r>
      <rPr>
        <b/>
        <sz val="7"/>
        <rFont val="Tahoma"/>
        <family val="2"/>
        <charset val="238"/>
      </rPr>
      <t xml:space="preserve">Rękawice diagnostyczne niejałowe, </t>
    </r>
    <r>
      <rPr>
        <sz val="7"/>
        <rFont val="Tahoma"/>
        <family val="2"/>
        <charset val="238"/>
      </rPr>
      <t xml:space="preserve">bezpudrowe z miękkiego elastycznego nitrylu, do podwyższonego ryzyka; chlorowane od wewnątrz, oznakowane jako Wyrób Medyczny  i ŚOI kat. III; zgodne z normą EN PN 455-1,2,3,4 ; zewnętrzna powierzchnia gładka, tekstura tylko na opuszkach palców, zakończone rolowanym mankietem; rękawice o min. dł. 285 mm., siła zrywania min. 11,5 N przed i po procesie  starzenia; AQL &lt; 1,5; grubość pojedynczej ścianki: palce - min. 0,14 mm, dłoń - min. 0,10 mm, mankiet - min. 0,08 mm; przebadane na wirusy krwioppochodne  zgodnie z ASTM F 1671; posiadające badania wg EN 374-3 na min. 10 substancji chemicznych (bez cytostatyków) - z 6 poziomem odporności, w tym między innymi etanol, isopropanol oraz środki antyseptyczne np. azotan srebra; posiadające badania wgEN 374-3 na min. 12 cytostatyków; oznaczenie fabryczne na opakowaniu: znak CE, AQL, data produkcji, data ważności, LOT/nr produkcji lub serii, EN 374, EN 455-1,2,3,4, oznaczenie, że rękawice są ŚOI kat. III oraz wyrobem medycznym, nazwa producenta/adres wytwórcy, wszystkie napisy w języku polskim, okres ważości rękawic min. 12 miesięcy od daty dostawy;  uniwersalny kształt - pasujący na lewą i prawą dłoń; rozmiar: S, M, L, XL; wybór ilości rozmiarów zależy od Zamawiającego; </t>
    </r>
    <r>
      <rPr>
        <b/>
        <sz val="7"/>
        <rFont val="Tahoma"/>
        <family val="2"/>
        <charset val="238"/>
      </rPr>
      <t>opakowanie 100 szt.+ 1 uchwyt na rękawiczki wraz z pierwszą dostawą.</t>
    </r>
  </si>
  <si>
    <r>
      <rPr>
        <b/>
        <sz val="7"/>
        <rFont val="Tahoma"/>
        <family val="2"/>
        <charset val="238"/>
      </rPr>
      <t xml:space="preserve">Rękawice diagnostyczne, lateksowe, bezpudrowe, z wewnętrzną warstwą polimerową, oznakowane jako wyrób medyczny i ŚOI </t>
    </r>
    <r>
      <rPr>
        <sz val="7"/>
        <rFont val="Tahoma"/>
        <family val="2"/>
        <charset val="238"/>
      </rPr>
      <t xml:space="preserve"> kat. III;</t>
    </r>
    <r>
      <rPr>
        <sz val="7"/>
        <rFont val="Tahoma"/>
        <family val="2"/>
        <charset val="238"/>
      </rPr>
      <t xml:space="preserve"> AQL &lt; 1,5 zgodnie z EN 455-1; długość rękawicy min.  240 mm, siła zrywania w całym okresie przechowywania 6N, zewnętrzna  powierzchnia gładak, matowa, zakończona rolowanym mankietem; materiał odporny na uszkodzenia - grubość pojedynczej ścianki: palce  min. 0,12 mm - max. 0,14 mm, dłoń min. 0,09 mm  max. 0,11 mm. przebadane na substancje chemiczne wg normy EN 374 -3 z grupy kwasy,zasady i aldecchydy min. 2 poziom odporności; wolne od akceleratorów chemicznych - tiuramów, tiomoczników, benzotiazoli,</t>
    </r>
    <r>
      <rPr>
        <b/>
        <sz val="7"/>
        <color rgb="FFFF0000"/>
        <rFont val="Tahoma"/>
        <family val="2"/>
        <charset val="238"/>
      </rPr>
      <t xml:space="preserve"> </t>
    </r>
    <r>
      <rPr>
        <sz val="7"/>
        <rFont val="Tahoma"/>
        <family val="2"/>
        <charset val="238"/>
      </rPr>
      <t xml:space="preserve">dopuszczone do kontaktu z żywnością; oznaczenie umieszczone fabrycznie na opakowaniu: znak CE, AQL, data produkcji, data ważności, LOT/nr partii lub serii, nazwa producenta i adres wytwórcy, oznaczenie za zgodność z normą EN 455 -1,2,3,4 - wszystkie części normy, napisy w języku polskim; okres ważności rękawicy min. 12 miesięcy od daty dostawy;  rozmiary XS, S, M, L, XL; wybór ilości rozmiarów należy do Zamawiającego; </t>
    </r>
    <r>
      <rPr>
        <b/>
        <sz val="7"/>
        <rFont val="Tahoma"/>
        <family val="2"/>
        <charset val="238"/>
      </rPr>
      <t>opakowanie 100 szt.+ 1 uchwyt na rękawiczki wraz z pierwszą dostawą.</t>
    </r>
  </si>
  <si>
    <r>
      <rPr>
        <b/>
        <sz val="7"/>
        <rFont val="Tahoma"/>
        <family val="2"/>
        <charset val="238"/>
      </rPr>
      <t>Rękawice diagnostyczne niejałowe, winylowe, bezpudrowe,</t>
    </r>
    <r>
      <rPr>
        <sz val="7"/>
        <rFont val="Tahoma"/>
        <family val="2"/>
        <charset val="238"/>
      </rPr>
      <t xml:space="preserve"> z miękkiego elastycznego winylu, oznakowane jako wyrób medyczny klasy I oraz Srodek Ochrony Indywwidualnej kat. III; zgodne z normą EN PN 455-1,2,3,4; AQL &lt; 1,5; siła zrywania min. 3,6 N; pozbawione ftalanów DOP oraz DEHP; </t>
    </r>
    <r>
      <rPr>
        <b/>
        <sz val="7"/>
        <color rgb="FFFF0000"/>
        <rFont val="Tahoma"/>
        <family val="2"/>
        <charset val="238"/>
      </rPr>
      <t xml:space="preserve"> </t>
    </r>
    <r>
      <rPr>
        <sz val="7"/>
        <rFont val="Tahoma"/>
        <family val="2"/>
        <charset val="238"/>
      </rPr>
      <t xml:space="preserve">materiał odporny na uszkodzenia - grubość pojedynczej ścianki palce i dłoń min. 0,05mm max. 0,08 mm; dopuszczone do kontaktu z żywnością; przebadane na wirusy wg ASTM F 1671;  przebadane na 3 substancje chemiczne - organiczne i nieorganiczne z załącznika A wg EN 374 - 3; oznaczenie fabryczne na opakowaniu: znak CE, AQL, data produkcji, data ważności, LOT/nr partii lub serii, nazwa producenta/firmy i adres wytwórcy, wskazanie, że wyrób jest jednorazowego użytku, wszystkie napisy w języku polskim, oznaczenie za zgodność z normą EN 455-1,2,3,4 - wszystkie części normy; termin ważności rękawic 5 lat od daty produkcji; uniwersalny kształt - pasujący na lewą i prawą dłoń; rozmiar: S, M, L, XL; wybór ilości rozmiarów zależy od Zamawiającego; </t>
    </r>
    <r>
      <rPr>
        <b/>
        <sz val="7"/>
        <rFont val="Tahoma"/>
        <family val="2"/>
        <charset val="238"/>
      </rPr>
      <t>opakowanie 100 szt.+ 1 uchwyt na rękawiczki wraz z pierwszą dostawą.</t>
    </r>
  </si>
  <si>
    <r>
      <rPr>
        <b/>
        <sz val="7"/>
        <rFont val="Tahoma"/>
        <family val="2"/>
        <charset val="238"/>
      </rPr>
      <t>Worek ileostomijny otwarty</t>
    </r>
    <r>
      <rPr>
        <sz val="7"/>
        <rFont val="Tahoma"/>
        <family val="2"/>
        <charset val="238"/>
      </rPr>
      <t xml:space="preserve">, przezroczysty w systemie jednoczęściowym z przylepcem do modelowania bez użycia nożyczek w rozmiarze </t>
    </r>
    <r>
      <rPr>
        <b/>
        <sz val="7"/>
        <rFont val="Tahoma"/>
        <family val="2"/>
        <charset val="238"/>
      </rPr>
      <t xml:space="preserve">20-30 mm. </t>
    </r>
    <r>
      <rPr>
        <sz val="7"/>
        <rFont val="Tahoma"/>
        <family val="2"/>
        <charset val="238"/>
      </rPr>
      <t xml:space="preserve">Technologia plastyczna przylepca tworzy szczelne dopasowanie wokół stomii, co minimalizuje ryzyko podciekania i powstawania powikłań skórnych. Worek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t>
    </r>
    <r>
      <rPr>
        <b/>
        <sz val="7"/>
        <rFont val="Tahoma"/>
        <family val="2"/>
        <charset val="238"/>
      </rPr>
      <t>Ilość w opakowaniu max. 10 szt.</t>
    </r>
  </si>
  <si>
    <r>
      <rPr>
        <b/>
        <sz val="7"/>
        <rFont val="Tahoma"/>
        <family val="2"/>
        <charset val="238"/>
      </rPr>
      <t>Worek ileostomijny otwarty,</t>
    </r>
    <r>
      <rPr>
        <sz val="7"/>
        <rFont val="Tahoma"/>
        <family val="2"/>
        <charset val="238"/>
      </rPr>
      <t xml:space="preserve"> przezroczysty w systemie jednoczęściowym z przylepcem do modelowania bez użycia nożyczek w rozmiarze </t>
    </r>
    <r>
      <rPr>
        <b/>
        <sz val="7"/>
        <rFont val="Tahoma"/>
        <family val="2"/>
        <charset val="238"/>
      </rPr>
      <t>30-40 mm</t>
    </r>
    <r>
      <rPr>
        <sz val="7"/>
        <rFont val="Tahoma"/>
        <family val="2"/>
        <charset val="238"/>
      </rPr>
      <t xml:space="preserve">. Technologia plastyczna przylepca tworzy szczelne dopasowanie wokół stomii, co minimalizuje ryzyko podciekania i powstawania powikłań skórnych. Worek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t>
    </r>
    <r>
      <rPr>
        <b/>
        <sz val="7"/>
        <rFont val="Tahoma"/>
        <family val="2"/>
        <charset val="238"/>
      </rPr>
      <t>Ilość w opakowaniu max. 10 szt.</t>
    </r>
  </si>
  <si>
    <r>
      <rPr>
        <b/>
        <sz val="7"/>
        <rFont val="Tahoma"/>
        <family val="2"/>
        <charset val="238"/>
      </rPr>
      <t>Worek ileostomijny otwarty</t>
    </r>
    <r>
      <rPr>
        <sz val="7"/>
        <rFont val="Tahoma"/>
        <family val="2"/>
        <charset val="238"/>
      </rPr>
      <t xml:space="preserve">, przezroczysty z przylepcem do docinania  nożyczkami. Przylepiec hydrokoloidowy posiada właściwości ochronne i gojące, które zapobiegają powstawaniu powikłań skórnych na skórze wokół stomii. Zaopatrzony w filtr węglowy w kształcie półksiężyca umieszczony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t>
    </r>
    <r>
      <rPr>
        <b/>
        <sz val="7"/>
        <rFont val="Tahoma"/>
        <family val="2"/>
        <charset val="238"/>
      </rPr>
      <t>Możliwosć docięcia przylepca od 20mm do 70mm. ilość w opakowaniu max. 10 szt.</t>
    </r>
  </si>
  <si>
    <r>
      <rPr>
        <b/>
        <sz val="7"/>
        <rFont val="Tahoma"/>
        <family val="2"/>
        <charset val="238"/>
      </rPr>
      <t>Worek ileostomijny wypukły (</t>
    </r>
    <r>
      <rPr>
        <sz val="7"/>
        <rFont val="Tahoma"/>
        <family val="2"/>
        <charset val="238"/>
      </rPr>
      <t xml:space="preserve">trzy szerokości optymalnie głębokich na 7 mm lejków convexu: 50, 40 i 30 mm) z możliwością docięcia, zaopatrzony w filtr który redukuje balonowanie się worka i neutralizuje nieprzyjemne zapchy, beżowy z oknem podglądu. Przylepiec hydrokoloidowy posiada właściwości ochronne i gojące, które zapobiegają powstawaniu powikłań skórnych na skórze wokół stomii. </t>
    </r>
    <r>
      <rPr>
        <b/>
        <sz val="7"/>
        <rFont val="Tahoma"/>
        <family val="2"/>
        <charset val="238"/>
      </rPr>
      <t>Ilość w opakowaniu max. 10 szt.</t>
    </r>
  </si>
  <si>
    <r>
      <rPr>
        <b/>
        <sz val="7"/>
        <rFont val="Tahoma"/>
        <family val="2"/>
        <charset val="238"/>
      </rPr>
      <t>Paski mocujące,</t>
    </r>
    <r>
      <rPr>
        <sz val="7"/>
        <rFont val="Tahoma"/>
        <family val="2"/>
        <charset val="238"/>
      </rPr>
      <t xml:space="preserve"> cienkie, hydrokoloidowe  zapewniające dodatkowe zabezpieczenie krawędzi przylepca sprzętu stomijnego lub opatrunków. Kształt </t>
    </r>
    <r>
      <rPr>
        <b/>
        <sz val="7"/>
        <rFont val="Tahoma"/>
        <family val="2"/>
        <charset val="238"/>
      </rPr>
      <t xml:space="preserve">prosty (3 x 11) </t>
    </r>
  </si>
  <si>
    <r>
      <rPr>
        <b/>
        <sz val="7"/>
        <rFont val="Tahoma"/>
        <family val="2"/>
        <charset val="238"/>
      </rPr>
      <t>Paski mocujące,</t>
    </r>
    <r>
      <rPr>
        <sz val="7"/>
        <rFont val="Tahoma"/>
        <family val="2"/>
        <charset val="238"/>
      </rPr>
      <t xml:space="preserve"> cienkie, hydrokoloidowe zapewniające dodatkowe zabezpieczenie krawędzi przylepca sprzętu stomijnego lub opatrunków. Kształt </t>
    </r>
    <r>
      <rPr>
        <b/>
        <sz val="7"/>
        <rFont val="Tahoma"/>
        <family val="2"/>
        <charset val="238"/>
      </rPr>
      <t xml:space="preserve">pólksiężyc (3 x 9) </t>
    </r>
  </si>
  <si>
    <r>
      <rPr>
        <b/>
        <sz val="7"/>
        <rFont val="Tahoma"/>
        <family val="2"/>
        <charset val="238"/>
      </rPr>
      <t xml:space="preserve">Rękawice diagnostyczne nitrylowe o obniżonej grubości. </t>
    </r>
    <r>
      <rPr>
        <sz val="7"/>
        <rFont val="Tahoma"/>
        <family val="2"/>
        <charset val="238"/>
      </rPr>
      <t>Grubość na palcu 0,08 mm, dłoni 0,07mm, mankiecie 0,06 mm. Rolowany mankiet, teksturowane tylko na palcach, kolor niebieski, polimerowane od strony roboczej, chlorowane od wewnątrz, długość min. 240 mm zgodnie z normą PN-EN 455.. Zarejestrowane jako wyrób medyczny oraz środek ochrony osobistej kategorii III.Zgodne z normą 374 na substancje Alkohol etylowy 100 % powyżej 60 minut, Alkohol izopropylowy 70 % powyżej 30 minut.</t>
    </r>
    <r>
      <rPr>
        <b/>
        <sz val="7"/>
        <rFont val="Tahoma"/>
        <family val="2"/>
        <charset val="238"/>
      </rPr>
      <t xml:space="preserve"> </t>
    </r>
    <r>
      <rPr>
        <sz val="7"/>
        <rFont val="Tahoma"/>
        <family val="2"/>
        <charset val="238"/>
      </rPr>
      <t>Dopuszczone do kontaktu z żywnością potwierdzone piktogramami na opakowaniu. Odporne na przenikanie wirusów zgodnie z ASTM F 1671. Rozmiar kodowany kolorystycznie na opakowaniu.</t>
    </r>
    <r>
      <rPr>
        <b/>
        <sz val="7"/>
        <rFont val="Tahoma"/>
        <family val="2"/>
        <charset val="238"/>
      </rPr>
      <t xml:space="preserve"> Opakowanie 50 sztuk</t>
    </r>
    <r>
      <rPr>
        <sz val="7"/>
        <rFont val="Tahoma"/>
        <family val="2"/>
        <charset val="238"/>
      </rPr>
      <t xml:space="preserve"> (XS-L). Rękawice wyjmowane pojedynczo za mankiet  od góry bez ryzyka kontaminacji opakowania oraz pozostałych rękawic. Mocowania pojedyncze, jednolite, palstikowe – konstrukcja ułatwiająca dezynfekcję, możliwość mocowania uchwytów za pomocą taśmy i na stałe za pomocą śrub.</t>
    </r>
  </si>
  <si>
    <r>
      <rPr>
        <b/>
        <sz val="8"/>
        <rFont val="Tahoma"/>
        <family val="2"/>
        <charset val="238"/>
      </rPr>
      <t xml:space="preserve"> Przyrząd do przetoczeń płynów infuzyjnych, bezpieczny,</t>
    </r>
    <r>
      <rPr>
        <b/>
        <sz val="7"/>
        <rFont val="Tahoma"/>
        <family val="2"/>
        <charset val="238"/>
      </rPr>
      <t xml:space="preserve"> </t>
    </r>
    <r>
      <rPr>
        <sz val="7"/>
        <rFont val="Tahoma"/>
        <family val="2"/>
        <charset val="238"/>
      </rPr>
      <t>z filtrami w odpowietrzniku skutecznymi w min. 99,99999% dla bakterii  i 99,999% dla wirusów; automatyczne wypełnianie drenu oraz brak wyciekania płynu; zapobiegający przedostawaniu się powietrza do pacjenta; wyposażony w zaciskacz z dodatkowym miejscem z boku na umieszczenie kolca po zakończonej infuzji oraz miejsce na podwieszenie końcówki drenu w zacisku rolkowym; komora korplowa dwuczęściowa (dolna miekka, górna twarda); przyrząd pozbawiony ftalanów;  kolorystycznie odróżniający się od przyrządu do przetaczania krwi;   opakowanie folia-papier;</t>
    </r>
    <r>
      <rPr>
        <sz val="8"/>
        <rFont val="Tahoma"/>
        <family val="2"/>
        <charset val="238"/>
      </rPr>
      <t xml:space="preserve"> </t>
    </r>
    <r>
      <rPr>
        <b/>
        <sz val="8"/>
        <color rgb="FFFF0000"/>
        <rFont val="Tahoma"/>
        <family val="2"/>
        <charset val="238"/>
      </rPr>
      <t xml:space="preserve"> </t>
    </r>
    <r>
      <rPr>
        <b/>
        <sz val="8"/>
        <rFont val="Tahoma"/>
        <family val="2"/>
        <charset val="238"/>
      </rPr>
      <t>opakowanie max 100 szt.</t>
    </r>
  </si>
  <si>
    <r>
      <rPr>
        <b/>
        <sz val="7"/>
        <rFont val="Tahoma"/>
        <family val="2"/>
        <charset val="238"/>
      </rPr>
      <t>Rękawice diagnostyczne do procedur o podwyższonym ryzyku oraz jako rękawice sekcyjne.  Lateksowe, AQL 1,0</t>
    </r>
    <r>
      <rPr>
        <sz val="7"/>
        <rFont val="Tahoma"/>
        <family val="2"/>
        <charset val="238"/>
      </rPr>
      <t xml:space="preserve">
Rękawice zgodne z wymaganiami normy ASTM D3577, EN 455, odporne na przenikanie wirusów zgodnie z normą ASTM F1671, odporne na przenikanie substancji chemicznych oraz na przenikanie cytostatyków zgodnie z normą EN 374 na substancje Formaldehyd 4 %  w czasie min. 100 minut, Alkohol Izopropylowy 70 % min. 45 minut, etanlo 70 % min. 40 minut. Bezpudrowe, chlorowane, teksturowane min na palcach, z rolowanym mankietem. Grubość na palcu min 0,40 mm, dłoni min 0,30 mm, mankiecie min 0,20 mm, długość 295-300mm, rozciągliwość przed starzeniem 900%, siła zrywająca przed starzeniem 33N. Zarejestrowane jako wyrób medyczny oraz środek ochrony osobistej kategorii III. </t>
    </r>
    <r>
      <rPr>
        <b/>
        <sz val="7"/>
        <rFont val="Tahoma"/>
        <family val="2"/>
        <charset val="238"/>
      </rPr>
      <t>Pakowane po 25 pa</t>
    </r>
    <r>
      <rPr>
        <sz val="7"/>
        <rFont val="Tahoma"/>
        <family val="2"/>
        <charset val="238"/>
      </rPr>
      <t xml:space="preserve">r, rozmiary S -XL. </t>
    </r>
  </si>
  <si>
    <r>
      <rPr>
        <b/>
        <sz val="7"/>
        <rFont val="Tahoma"/>
        <family val="2"/>
        <charset val="238"/>
      </rPr>
      <t xml:space="preserve">Zestaw do pomiaru diurezy godzinowej, sterylny. </t>
    </r>
    <r>
      <rPr>
        <sz val="7"/>
        <rFont val="Tahoma"/>
        <family val="2"/>
        <charset val="238"/>
      </rPr>
      <t xml:space="preserve">Dwuświatłowy dren łączący 150 cm, łącznik do cewnika foley wyposażony w płaski, łatwy do zdezynfekowania bezigłowy port do pobierania próbek z przezroczystym okienkiem podglądu do kontroli obecności moczu i procesu pobierania próbki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40 ml co 1 ml, z cyfrowym oznaczeniem co 5 ml, komory pomiarowej od 40 do 90 ml co 5 ml i od 90 do 500 ml co 10 ml.  Opróżnianie komory poprzez przekręcenie zaworu o 90 st. bez manewrowania komorą, niewymienny worek na mocz 2000 ml połączony fabrycznie posiadający filtr hydrofobowy, zastawkę antyzwrotną oraz kranik typu T podwieszany ku górze w otwartej zakładce. Worek skalowany co 100 ml od 25 ml. Możliwość podwieszania zestawu na minimum 3 niezależne sposoby. </t>
    </r>
    <r>
      <rPr>
        <b/>
        <sz val="7"/>
        <rFont val="Tahoma"/>
        <family val="2"/>
        <charset val="238"/>
      </rPr>
      <t>Opakowanie max. 10 szt.</t>
    </r>
  </si>
  <si>
    <r>
      <rPr>
        <b/>
        <sz val="7"/>
        <rFont val="Tahoma"/>
        <family val="2"/>
        <charset val="238"/>
      </rPr>
      <t>Gaziki nasączone płynem ochraniającym</t>
    </r>
    <r>
      <rPr>
        <sz val="7"/>
        <rFont val="Tahoma"/>
        <family val="2"/>
        <charset val="238"/>
      </rPr>
      <t xml:space="preserve">. Płyn, którym nasączone są gaziki, tworzy na skorze brzucha cienką ochronną warstwę zabezpieczającą skórę przed podrażnieniami. Ułatwia  przyklejanie płytek, zwiększa przyleganie i szczelność sprzętu stomijnego; </t>
    </r>
    <r>
      <rPr>
        <b/>
        <sz val="7"/>
        <rFont val="Tahoma"/>
        <family val="2"/>
        <charset val="238"/>
      </rPr>
      <t>opakowanie max.100 szt.</t>
    </r>
  </si>
  <si>
    <r>
      <rPr>
        <b/>
        <sz val="7"/>
        <rFont val="Tahoma"/>
        <family val="2"/>
        <charset val="238"/>
      </rPr>
      <t>Gaziki nasączone płynem zmywającym.</t>
    </r>
    <r>
      <rPr>
        <sz val="7"/>
        <rFont val="Tahoma"/>
        <family val="2"/>
        <charset val="238"/>
      </rPr>
      <t xml:space="preserve"> Przeznaczone do usuwania wszelkich nieczystości oraz pozostałości sprzętu stomijnego. Ułatwiają zdejmowanie sprzętu stomijnego. Pomarańczowy zapach; </t>
    </r>
    <r>
      <rPr>
        <b/>
        <sz val="7"/>
        <rFont val="Tahoma"/>
        <family val="2"/>
        <charset val="238"/>
      </rPr>
      <t>opakowanie max. 100 szt.</t>
    </r>
  </si>
  <si>
    <r>
      <rPr>
        <b/>
        <sz val="7"/>
        <rFont val="Tahoma"/>
        <family val="2"/>
        <charset val="238"/>
      </rPr>
      <t>Pierścienie bezalkoholowe</t>
    </r>
    <r>
      <rPr>
        <sz val="7"/>
        <rFont val="Tahoma"/>
        <family val="2"/>
        <charset val="238"/>
      </rPr>
      <t xml:space="preserve"> wykonane z materiału hydrokoloidowego o właściwościach ochronnych i gojących, służące do uszczelniania szczelin pomiędzy stomią a przylepcem w worku stomijnym oraz do wypełniania nierówności na skórze wokół stomii. Pierścienie wykonane z materiału, który można modelować, rozrywać i łączyć w celu uzyskania odpowiedniej konsystencji i kształtu. Materiał pierścienia o właściwościach żelujących, który puchnie w kontakcie z wydzieliną ze stomii. Pierścienie zwiększają przyczepność sprzętu stomijnego oraz chronią skórę przed podciekaniem. </t>
    </r>
    <r>
      <rPr>
        <b/>
        <sz val="7"/>
        <rFont val="Tahoma"/>
        <family val="2"/>
        <charset val="238"/>
      </rPr>
      <t>Rozmiar 48mm; opakowanie max. 10 szt.</t>
    </r>
  </si>
  <si>
    <r>
      <rPr>
        <b/>
        <sz val="7"/>
        <rFont val="Tahoma"/>
        <family val="2"/>
        <charset val="238"/>
      </rPr>
      <t>Pierścienie bezalkoholowe</t>
    </r>
    <r>
      <rPr>
        <sz val="7"/>
        <rFont val="Tahoma"/>
        <family val="2"/>
        <charset val="238"/>
      </rPr>
      <t xml:space="preserve"> wykonane z materiału hydrokoloidowego o właściwościach ochronnych i gojących, służące do uszczelniania szczelin pomiędzy stomią a przylepcem w worku stomijnym oraz do wypełniania nierówności na skórze wokół stomii. Pierścienie wykonane z materiału, który można modelować, rozrywać i łączyć w celu uzyskania odpowiedniej konsystencji i kształtu. Materiał pierścienia o właściwościach żelujących, który puchnie w kontakcie z wydzielina ze stomii. Pierścienie zwiększają przyczepność sprzętu stomijnego oraz chronią skórę przed podciekaniem. </t>
    </r>
    <r>
      <rPr>
        <b/>
        <sz val="7"/>
        <rFont val="Tahoma"/>
        <family val="2"/>
        <charset val="238"/>
      </rPr>
      <t>Rozmiar 98mm.; opakowanie max. 10 szt.</t>
    </r>
  </si>
  <si>
    <t xml:space="preserve">Papier Mitsubishi K-61B - 110 mmx20m; </t>
  </si>
  <si>
    <t xml:space="preserve">Papier EKG Zoll p/n 8000-03000 - 90x90x200; </t>
  </si>
  <si>
    <t xml:space="preserve">Papier EKG AsCard A4/B56 112mm X 25m; </t>
  </si>
  <si>
    <t>Papier do PRINTERA ultrasonografu typ II pp - 110mm/20m;</t>
  </si>
  <si>
    <t xml:space="preserve">Papier EKG AsCard A4/B56 112x25 z nadrukiem; </t>
  </si>
  <si>
    <t xml:space="preserve">Papier EKG 60/25 z nadrukiem; </t>
  </si>
  <si>
    <t xml:space="preserve">Papier EKG 60/25 bez nadruku; </t>
  </si>
  <si>
    <t xml:space="preserve">Papier EKG termoczuły 50/30 bez nadruku; </t>
  </si>
  <si>
    <t xml:space="preserve">Papier EKG 110/40 z nadrukiem; </t>
  </si>
  <si>
    <t xml:space="preserve">Papier termoczuły do drukarek lab. 57x30 b/n; </t>
  </si>
  <si>
    <t xml:space="preserve">Papier termoczuły szer. 57 mm/6m; </t>
  </si>
  <si>
    <t xml:space="preserve">Papier do bieżni Case - 16 Marguette 9402 - 021 210/280/3000; </t>
  </si>
  <si>
    <t xml:space="preserve">Papier termoczuły do aparatu do elektroterapii 110/20/B/N; </t>
  </si>
  <si>
    <t>Papier EKG Schiller AT-0 210x140x250; opakowanie max 50 szt.;</t>
  </si>
  <si>
    <t xml:space="preserve">Papier Mitsubishi K-65 HM; </t>
  </si>
  <si>
    <t xml:space="preserve">Papier Sony UPP-210 HD; </t>
  </si>
  <si>
    <t xml:space="preserve">Papier do AT-2/CS-200; </t>
  </si>
  <si>
    <t>Papier Sony UPP-110 S;</t>
  </si>
  <si>
    <t xml:space="preserve">Papier EKG Midicard 130 x 25; </t>
  </si>
  <si>
    <r>
      <rPr>
        <b/>
        <sz val="7"/>
        <rFont val="Tahoma"/>
        <family val="2"/>
        <charset val="238"/>
      </rPr>
      <t xml:space="preserve">Rękawice chirurgiczne, bezlateksowe, syntetyczne wykonane z poliizoprenu, </t>
    </r>
    <r>
      <rPr>
        <sz val="7"/>
        <rFont val="Tahoma"/>
        <family val="2"/>
        <charset val="238"/>
      </rPr>
      <t>bezpudrowe, sterylne, kolor biały, kształt anatomiczny, prawidłowe przyleganie rękawicy, rolowany brzeg mankietu, obustronnie polimerowane, powierzchnia zewnętrzna z warstwą antypoślizgową. Długość rękawicy min 270mm, średnia grubość rękawicy na palcu: 0,23mm, dłoni 0,21mm, mankiecie 0,16mm, siła zrywu przed starzeniem: min 14N i AQL 0,65. Wyrób medyczny klasy IIa i środek ochrony indywidualnej kat. III. Odporne na przenikanie wirusów zgodnie z normą ASTM F1671. Zgodne z EN 420 (zręczność 5), odporne na przenikanie mikroorganizmów zgodnie z EN 374-2, odporne na przenikanie substancji chemicznych zgodnie z normą EN 374-1, odporne na przenikanie cytostatyków zgodnie z normą EN 374-3.</t>
    </r>
    <r>
      <rPr>
        <b/>
        <sz val="7"/>
        <color rgb="FFFF0000"/>
        <rFont val="Tahoma"/>
        <family val="2"/>
        <charset val="238"/>
      </rPr>
      <t xml:space="preserve"> </t>
    </r>
    <r>
      <rPr>
        <sz val="7"/>
        <rFont val="Tahoma"/>
        <family val="2"/>
        <charset val="238"/>
      </rPr>
      <t xml:space="preserve">Rękawice pakowane podwójnie – opakowanie wewnętrzne papierowe z oznaczeniem rozmiaru rękawicy oraz rozróżnieniem lewej i prawej dłoni, opakowanie zewnętrzne foliowe. Termin ważności 5 lat, sterylizowane radiacyjnie promieniami Gamma.  </t>
    </r>
    <r>
      <rPr>
        <b/>
        <sz val="7"/>
        <rFont val="Tahoma"/>
        <family val="2"/>
        <charset val="238"/>
      </rPr>
      <t>Rozmiar 6,0-8,5</t>
    </r>
  </si>
  <si>
    <r>
      <rPr>
        <b/>
        <sz val="7"/>
        <rFont val="Tahoma"/>
        <family val="2"/>
        <charset val="238"/>
      </rPr>
      <t>Rękawice chirurgiczne, lateksowe, w systemie podwójnego rękawiczkowania</t>
    </r>
    <r>
      <rPr>
        <sz val="7"/>
        <rFont val="Tahoma"/>
        <family val="2"/>
        <charset val="238"/>
      </rPr>
      <t>, bezpudrowe, polimerowane. Dwie pary rękawic w opakowaniu: rękawica spodnia w kolorze zielonym z  wewnętrzną warstwą nawilżającą - aloesową i rękawica wierzchnia w kolorze naturalnego lateksu, mankiet rolowany, zewnętrzna powierzchnia  rękawicy wierzchniej antypoślizgowa, rękawicy spodniej – gładka. Podwójnie rejestrowane jako wyrób medyczny kl. IIa i środek ochrony indywidualnej kat. III. Grubość ścianki  rękawic: palec- rękawica spodnia 0,18±0,03mm, rękawica wierzchnia 0,21 ±0,02mm, dłoń- rękawica spodnia min 0,10mm, rękawica wierzchnia 0,17 ±0,02mm, mankiet- rękawica spodnia min 0,10mm, rękawica wierzchnia 0,16 ±0,02mm, długość min 280 mm. Siła zrywu przed starzeniem min 11N, po starzeniu min 10N – dla obu rękawic, AQL: 0,65, niski poziom białek lateksowych: max 30μg/g dla obu par rękawic.</t>
    </r>
    <r>
      <rPr>
        <b/>
        <sz val="7"/>
        <color rgb="FFFF0000"/>
        <rFont val="Tahoma"/>
        <family val="2"/>
        <charset val="238"/>
      </rPr>
      <t xml:space="preserve"> </t>
    </r>
    <r>
      <rPr>
        <sz val="7"/>
        <rFont val="Tahoma"/>
        <family val="2"/>
        <charset val="238"/>
      </rPr>
      <t>Zgodne z wymaganiami ASTM D3577, EN 455, ASTM F1671. Zgodne z EN 420 ( zręczność – poziom 5), EN 374-1,2,3, odporne na przenikanie cytostatyków zgodnie z EN 374-3</t>
    </r>
    <r>
      <rPr>
        <sz val="7"/>
        <color rgb="FFFF0000"/>
        <rFont val="Tahoma"/>
        <family val="2"/>
        <charset val="238"/>
      </rPr>
      <t>.</t>
    </r>
    <r>
      <rPr>
        <b/>
        <sz val="7"/>
        <color rgb="FFFF0000"/>
        <rFont val="Tahoma"/>
        <family val="2"/>
        <charset val="238"/>
      </rPr>
      <t xml:space="preserve"> </t>
    </r>
    <r>
      <rPr>
        <sz val="7"/>
        <rFont val="Tahoma"/>
        <family val="2"/>
        <charset val="238"/>
      </rPr>
      <t xml:space="preserve">Rękawice pakowane podwójnie;  rękawice spodnie pół rozmiaru większe od rozmiaru na opakowaniu; opakowania wewnętrzne papierowe dla każdej pary oddzielne, z oznaczeniem rozmiaru rękawicy, rozróżnieniem lewej i prawej dłoni oraz oznaczeniem kolejności nakładania rękawic, opakowanie zewnętrzne folia. Sterylizowane radiacyjnie. </t>
    </r>
    <r>
      <rPr>
        <b/>
        <sz val="7"/>
        <rFont val="Tahoma"/>
        <family val="2"/>
        <charset val="238"/>
      </rPr>
      <t>Rozmiary 6,5-8,5</t>
    </r>
  </si>
  <si>
    <t>Pakiet nr 21 - Kaniule permanentne do HD [ANESTEZJOLOGIA]</t>
  </si>
  <si>
    <r>
      <t xml:space="preserve">Zestaw - cewnik naczyniowy permanentny odwrotnie tunelizowany (metoda retrograde), miękki, wykonany z Carbotanu, z mufą dakronową, kształt kanałów „podwójne D”; z obłymi szczelinami bocznymi wycinanymi laserowo; kształt wylotu cewnika symetryczny "Spiral-Z"; wolframowy pierścień znacznikowy na końcówce cewnika, ramiona silikonowe, końcówki z laserowym nadrukiem objętości wypełnienia. Wymagane rozmiary:                                                                                                                                  15 Fr i dł. 19/39 cm; 23/43 cm; 28/48 cm; 33/53 cm, 44/64cm, 55/75cm;  </t>
    </r>
    <r>
      <rPr>
        <b/>
        <sz val="8"/>
        <rFont val="Tahoma"/>
        <family val="2"/>
        <charset val="238"/>
      </rPr>
      <t xml:space="preserve">Pakowane po 5 sztuk w opakowaniu zbiorczym </t>
    </r>
  </si>
  <si>
    <r>
      <t xml:space="preserve">Zestaw - cewnik naczyniowy permanentny z mandrynami do wprowadzania techniką "over-the-wire"; cewnik heparynizowany, miękki, wykonany z Carbotanu, z mufą „dakronową”, kształt kanałów „podwójne D”; ze szczelinami bocznymi wycinanymi laserowo; kształt wylotu cewnika "Spiral-Z"; wolframowy pierścień znacznikowy na końcówce cewnika, ramiona silikonowe, końcówki z laserowym nadrukiem objętości wypełnienia. Wymagane rozmiary:                                                                                                                                  14,5 Fr i dł. 19/36 cm; 23/40 cm; 28/45 cm; 33/50 cm; </t>
    </r>
    <r>
      <rPr>
        <b/>
        <sz val="8"/>
        <rFont val="Tahoma"/>
        <family val="2"/>
        <charset val="238"/>
      </rPr>
      <t xml:space="preserve">Pakowane po 5 sztuk w opakowaniu zbiorczym </t>
    </r>
  </si>
  <si>
    <r>
      <rPr>
        <b/>
        <sz val="7"/>
        <rFont val="Tahoma"/>
        <family val="2"/>
        <charset val="238"/>
      </rPr>
      <t>Rękawice chirurgiczne lateksowe ortopedyczne sterylne, bezpudrowe</t>
    </r>
    <r>
      <rPr>
        <sz val="7"/>
        <rFont val="Tahoma"/>
        <family val="2"/>
        <charset val="238"/>
      </rPr>
      <t>, rolowany mankiet, obustronnie polimerowane, kolor brązowy, kształt anatomiczny, warstwie antypoślizgowa na całej powierzchni zewnętrznej rękawicy. Grubość ścianki na palcu 0,33±0,01mm,na dłoni 0,27±0,02mm, na mankiecie 0,22±0,01mm, długość min 278mm, AQL: 0,65, poziom protein lateksowych poniżej 25μg/g, średnia siła zrywu przed starzeniem min 29N, po starzeniu min 27N</t>
    </r>
    <r>
      <rPr>
        <b/>
        <sz val="7"/>
        <color rgb="FFFF0000"/>
        <rFont val="Tahoma"/>
        <family val="2"/>
        <charset val="238"/>
      </rPr>
      <t>.</t>
    </r>
    <r>
      <rPr>
        <sz val="7"/>
        <rFont val="Tahoma"/>
        <family val="2"/>
        <charset val="238"/>
      </rPr>
      <t xml:space="preserve"> Odporne na przenikanie wirusów zgodnie z normą ASTM F1671. Odporne na przenikanie: substancji chemicznych zgodnie z normą EN 374-1, metakrylanu metylu wg EN 374-3- poziom 2, mikroorganizmów zgodnie z EN 374-2, cytostatyków zgodnie z EN 374-3 (min 5 na min. 3 poziomie odporności), zgodne z normą EN 420 (zręczność – poziom 5), EN 388- odporność na rozdarcie – poziom 1.</t>
    </r>
    <r>
      <rPr>
        <b/>
        <sz val="7"/>
        <color rgb="FFFF0000"/>
        <rFont val="Tahoma"/>
        <family val="2"/>
        <charset val="238"/>
      </rPr>
      <t xml:space="preserve"> </t>
    </r>
    <r>
      <rPr>
        <sz val="7"/>
        <rFont val="Tahoma"/>
        <family val="2"/>
        <charset val="238"/>
      </rPr>
      <t xml:space="preserve">Zarejestrowane jako wyrób medyczny oraz środek ochrony indywidualnej kategorii III. Pakowane podwójnie – opakowanie wewnętrzne papierowe z oznaczeniem rozmiaru rękawicy oraz rozróżnieniem lewej i prawej dłoni, opakowanie zewnętrzne folia. Sterylizowane radiacyjnie. </t>
    </r>
    <r>
      <rPr>
        <b/>
        <sz val="7"/>
        <rFont val="Tahoma"/>
        <family val="2"/>
        <charset val="238"/>
      </rPr>
      <t>Rozmiar 6,0-9,0</t>
    </r>
  </si>
  <si>
    <r>
      <rPr>
        <b/>
        <sz val="8"/>
        <rFont val="Tahoma"/>
        <family val="2"/>
        <charset val="238"/>
      </rPr>
      <t xml:space="preserve">Elektroda H92SG; REF 31.1925.21 </t>
    </r>
    <r>
      <rPr>
        <sz val="8"/>
        <rFont val="Tahoma"/>
        <family val="2"/>
        <charset val="238"/>
      </rPr>
      <t xml:space="preserve">holter/wysiłkowa/monitoring, podłoże piankowe, hydrożel stały;  styk  Ag/AgCl; złącze zatrzaskowe; wymiary 57 mm x 34 mm. Pakowane po 50 szt </t>
    </r>
    <r>
      <rPr>
        <b/>
        <sz val="8"/>
        <rFont val="Tahoma"/>
        <family val="2"/>
        <charset val="238"/>
      </rPr>
      <t>opakowanie max 500 szt.
Zamawiający dopuszcza elektrodę równoważną o wymiarach 55mm x 40 mm.</t>
    </r>
  </si>
  <si>
    <t>Pojemnik na mocz do analizy z wieczkiem; jałowy pojemność: 100 lub 120 ml; opakowanie max 100 szt.</t>
  </si>
  <si>
    <t>Pojemnik na mocz do analizy z wieczkiem; niejałowy pojemność: 100 lub 120 ml; opakowanie max 90 szt.</t>
  </si>
  <si>
    <r>
      <rPr>
        <b/>
        <sz val="8"/>
        <rFont val="Tahoma"/>
        <family val="2"/>
        <charset val="238"/>
      </rPr>
      <t xml:space="preserve">Elektrody do defibrylacji, kardiowersji, </t>
    </r>
    <r>
      <rPr>
        <sz val="8"/>
        <rFont val="Tahoma"/>
        <family val="2"/>
        <charset val="238"/>
      </rPr>
      <t>monitorowania, stymulacji przezskórnej typu COMBO, kompatybilne z defibrylatorami  ZOLL</t>
    </r>
    <r>
      <rPr>
        <b/>
        <sz val="8"/>
        <rFont val="Tahoma"/>
        <family val="2"/>
        <charset val="238"/>
      </rPr>
      <t xml:space="preserve"> </t>
    </r>
    <r>
      <rPr>
        <b/>
        <strike/>
        <sz val="8"/>
        <rFont val="Tahoma"/>
        <family val="2"/>
        <charset val="238"/>
      </rPr>
      <t>i LIFEPACK</t>
    </r>
    <r>
      <rPr>
        <b/>
        <sz val="8"/>
        <rFont val="Tahoma"/>
        <family val="2"/>
        <charset val="238"/>
      </rPr>
      <t>,</t>
    </r>
    <r>
      <rPr>
        <sz val="8"/>
        <rFont val="Tahoma"/>
        <family val="2"/>
        <charset val="238"/>
      </rPr>
      <t xml:space="preserve"> podłoże piankowe, warstwa przewodząca styku wykonana na bazie Ag/AgCl, zintegrowane odprowadzenia długości 120 cm ± 10%, radioprzezierne; </t>
    </r>
    <r>
      <rPr>
        <b/>
        <sz val="8"/>
        <rFont val="Tahoma"/>
        <family val="2"/>
        <charset val="238"/>
      </rPr>
      <t xml:space="preserve"> końcówka koloru białego</t>
    </r>
    <r>
      <rPr>
        <sz val="8"/>
        <rFont val="Tahoma"/>
        <family val="2"/>
        <charset val="238"/>
      </rPr>
      <t xml:space="preserve">; pakowane po 10 par. </t>
    </r>
    <r>
      <rPr>
        <b/>
        <sz val="8"/>
        <rFont val="Tahoma"/>
        <family val="2"/>
        <charset val="238"/>
      </rPr>
      <t>opakowanie max 10 par.
Zamawiający dopuszcza elektrodę z odprowadzeniem o długości 100 cm, pakowaną po 2 szt.</t>
    </r>
  </si>
  <si>
    <r>
      <t xml:space="preserve">Koreczki do kaniul standardowe </t>
    </r>
    <r>
      <rPr>
        <sz val="8"/>
        <rFont val="Tahoma"/>
        <family val="2"/>
        <charset val="238"/>
      </rPr>
      <t>Luer -Lock, sterylne; pakowane pojedynczo;</t>
    </r>
    <r>
      <rPr>
        <b/>
        <sz val="8"/>
        <rFont val="Tahoma"/>
        <family val="2"/>
        <charset val="238"/>
      </rPr>
      <t xml:space="preserve"> trzpień wystający bądź nie wystający poza krawędź korka</t>
    </r>
    <r>
      <rPr>
        <sz val="8"/>
        <rFont val="Tahoma"/>
        <family val="2"/>
        <charset val="238"/>
      </rPr>
      <t xml:space="preserve">; </t>
    </r>
    <r>
      <rPr>
        <b/>
        <sz val="8"/>
        <rFont val="Tahoma"/>
        <family val="2"/>
        <charset val="238"/>
      </rPr>
      <t>opakowanie max. 250 szt</t>
    </r>
  </si>
  <si>
    <r>
      <t xml:space="preserve">Szybki, </t>
    </r>
    <r>
      <rPr>
        <b/>
        <sz val="8"/>
        <rFont val="Tahoma"/>
        <family val="2"/>
        <charset val="238"/>
      </rPr>
      <t xml:space="preserve">mokry </t>
    </r>
    <r>
      <rPr>
        <sz val="8"/>
        <rFont val="Tahoma"/>
        <family val="2"/>
        <charset val="238"/>
      </rPr>
      <t xml:space="preserve">test ureazowy  do wykrywania  Helicobacter pylori. Wynik do odczytu w czasie maksymalnie 5 - 30 minut i nie dłuższym niż 60 min.;  </t>
    </r>
    <r>
      <rPr>
        <b/>
        <sz val="8"/>
        <rFont val="Tahoma"/>
        <family val="2"/>
        <charset val="238"/>
      </rPr>
      <t xml:space="preserve">opakowanie max 100 szt.
</t>
    </r>
    <r>
      <rPr>
        <b/>
        <sz val="7"/>
        <rFont val="Tahoma"/>
        <family val="2"/>
        <charset val="238"/>
      </rPr>
      <t>ZAMAWIAJĄCY WYMAGA ABY TESTY POSIADAŁY BARDZO ŁATWY I WYGODNY DOSTĘP DO STUDZIENKI TESTOWEJ ZAMYKANY RUCHOMYM OKIENKIEM, WYPOSAŻONYM W SPECJALNY OGRANICZNIK ZABEZPIECZAJĄCY PRZED SAMOCZYNNYM PRZESUNIĘCIEM I WYPADNIĘCIEM.</t>
    </r>
  </si>
  <si>
    <r>
      <rPr>
        <b/>
        <sz val="7"/>
        <rFont val="Tahoma"/>
        <family val="2"/>
        <charset val="238"/>
      </rPr>
      <t xml:space="preserve">Maska tlenowa z drenem i  workiem, sterylna, przeznaczona do wysokiej koncentracji tlenu.  </t>
    </r>
    <r>
      <rPr>
        <sz val="7"/>
        <rFont val="Tahoma"/>
        <family val="2"/>
        <charset val="238"/>
      </rPr>
      <t xml:space="preserve">Maska tlenowa z rezerwuarem tlenowym i drenem 2,1m. Wykonana z medycznego PCV, bez zawartości lateksu. Wyposażona w regulowana blaszkę na nos, gumkę mocującą, otwory boczne z silikonowymi zastawkami, obrotowy łącznik do worka z silikonową zastawką. Worek o pojemności 1000ml. Rozłączany dren o przekroju gwiazdkowym z ośmioma wzdłuznymi paskami wzmacniającymi, zapobiegającymi zamknięciu światła drenu z uniwersalnymi łącznikami. Wyrób sterylny, opakowanie foliowe z napisami w j. polskim oraz instrukcją użycia; </t>
    </r>
    <r>
      <rPr>
        <b/>
        <sz val="7"/>
        <rFont val="Tahoma"/>
        <family val="2"/>
        <charset val="238"/>
      </rPr>
      <t>opakowanie max 100 szt.
Zamawiający dopuszcza wyrób w całości wykonany z medycznego PCV.</t>
    </r>
  </si>
  <si>
    <r>
      <rPr>
        <b/>
        <sz val="8"/>
        <rFont val="Tahoma"/>
        <family val="2"/>
        <charset val="238"/>
      </rPr>
      <t>Podkładka żelowa pod głowę</t>
    </r>
    <r>
      <rPr>
        <sz val="8"/>
        <rFont val="Tahoma"/>
        <family val="2"/>
        <charset val="238"/>
      </rPr>
      <t xml:space="preserve">, </t>
    </r>
    <r>
      <rPr>
        <b/>
        <sz val="8"/>
        <rFont val="Tahoma"/>
        <family val="2"/>
        <charset val="238"/>
      </rPr>
      <t>pozycja na brzuchu</t>
    </r>
    <r>
      <rPr>
        <sz val="8"/>
        <rFont val="Tahoma"/>
        <family val="2"/>
        <charset val="238"/>
      </rPr>
      <t xml:space="preserve">; 25 x 20 x 10 cm; </t>
    </r>
    <r>
      <rPr>
        <b/>
        <sz val="8"/>
        <rFont val="Tahoma"/>
        <family val="2"/>
        <charset val="238"/>
      </rPr>
      <t xml:space="preserve">1 szt
Zamawiający dopuszcza:
</t>
    </r>
    <r>
      <rPr>
        <b/>
        <sz val="7"/>
        <rFont val="Tahoma"/>
        <family val="2"/>
        <charset val="238"/>
      </rPr>
      <t>podkładki żelowe pod głowę, pozycja na brzuchu,  z wycięciem na rurkę intubacyjną, wykonane z medycznego żelu silikonowego oraz lekkiej pianki o wymiarach: 280 x 240 x 
140 mm</t>
    </r>
  </si>
  <si>
    <r>
      <rPr>
        <b/>
        <sz val="8"/>
        <rFont val="Tahoma"/>
        <family val="2"/>
        <charset val="238"/>
      </rPr>
      <t>Uniwersalny  żelowy pozycjoner w kształcie kopuły pod kolana i kostki  50 x 15 x 7cm</t>
    </r>
    <r>
      <rPr>
        <sz val="8"/>
        <rFont val="Tahoma"/>
        <family val="2"/>
        <charset val="238"/>
      </rPr>
      <t xml:space="preserve">;  </t>
    </r>
    <r>
      <rPr>
        <b/>
        <sz val="8"/>
        <rFont val="Tahoma"/>
        <family val="2"/>
        <charset val="238"/>
      </rPr>
      <t>1 szt.
Zamawiający dopuszcza:
podkładk żelowe w kształcie półwałka, wykonane z medycznego żelu silikonowego oraz lekkiej pianki, o wymiarach: 505 x 140 x 110 mm</t>
    </r>
  </si>
  <si>
    <r>
      <rPr>
        <b/>
        <sz val="8"/>
        <rFont val="Tahoma"/>
        <family val="2"/>
        <charset val="238"/>
      </rPr>
      <t>Pozycjoner  żelowy pod pięty 18 x 10 x 7cm;</t>
    </r>
    <r>
      <rPr>
        <sz val="8"/>
        <rFont val="Tahoma"/>
        <family val="2"/>
        <charset val="238"/>
      </rPr>
      <t xml:space="preserve"> 1 szt  
</t>
    </r>
    <r>
      <rPr>
        <b/>
        <sz val="8"/>
        <rFont val="Tahoma"/>
        <family val="2"/>
        <charset val="238"/>
      </rPr>
      <t xml:space="preserve">Zamawiający dopuszcza:
</t>
    </r>
    <r>
      <rPr>
        <b/>
        <sz val="7"/>
        <rFont val="Tahoma"/>
        <family val="2"/>
        <charset val="238"/>
      </rPr>
      <t xml:space="preserve">pozycjoner pod pięty, wykonany z medycznego żelu silikonowego i lekkiej pianki, o wymiarach:  180 x 100 x 70 mm </t>
    </r>
    <r>
      <rPr>
        <b/>
        <sz val="8"/>
        <rFont val="Tahoma"/>
        <family val="2"/>
        <charset val="238"/>
      </rPr>
      <t xml:space="preserve">    </t>
    </r>
    <r>
      <rPr>
        <sz val="8"/>
        <rFont val="Tahoma"/>
        <family val="2"/>
        <charset val="238"/>
      </rPr>
      <t xml:space="preserve">          </t>
    </r>
  </si>
  <si>
    <r>
      <rPr>
        <b/>
        <sz val="7"/>
        <rFont val="Tahoma"/>
        <family val="2"/>
        <charset val="238"/>
      </rPr>
      <t>Zestaw do lewatywy</t>
    </r>
    <r>
      <rPr>
        <sz val="7"/>
        <rFont val="Tahoma"/>
        <family val="2"/>
        <charset val="238"/>
      </rPr>
      <t xml:space="preserve"> j.u. złożony z: worka o pojemności 1750 ml, skalowany w ml, cewnik zakończony miękko wyoblonym zakończeniem i 2-dużymi otworami bocznymi lub kanką, rękawice j.u., serweta, mydło w płynie; </t>
    </r>
    <r>
      <rPr>
        <b/>
        <sz val="7"/>
        <rFont val="Tahoma"/>
        <family val="2"/>
        <charset val="238"/>
      </rPr>
      <t xml:space="preserve"> opakowanie max 75 szt.
Zamawiający dopuszcza:
zestaw do lewatywy o pojemności 1000 ml wykonany ze wzmocnionej folii, z podziałką, uchwytem do zawieszenia, dren posiada zacisk rolkowy, obłe z  dwoma otworami bocznymi, w zestawie rękawiczki PE, opatrunek włókninowy, saszetka środka myjącego.</t>
    </r>
  </si>
  <si>
    <r>
      <rPr>
        <b/>
        <sz val="7"/>
        <rFont val="Tahoma"/>
        <family val="2"/>
        <charset val="238"/>
      </rPr>
      <t>Ostrza chirurgiczne z trzonkiem</t>
    </r>
    <r>
      <rPr>
        <sz val="7"/>
        <rFont val="Tahoma"/>
        <family val="2"/>
        <charset val="238"/>
      </rPr>
      <t xml:space="preserve"> proste i zakrzywione  CH 10 - 24 typ Swann Morton. op. 10 szt. </t>
    </r>
    <r>
      <rPr>
        <b/>
        <sz val="7"/>
        <rFont val="Tahoma"/>
        <family val="2"/>
        <charset val="238"/>
      </rPr>
      <t>Opakowanie max. 100 szt
Zamawiający dopuszcza sterylne ostrza chirurgiczne ze stali węglowej jednorazowego użytku z wygrawerowanym rozmiarem bezpośrednio na ostrzu, pakowane pojedynczo w folię aluminiową z identyfikacją rozmiarową oraz numerem  LOT, datą ważności i produkcji oraz metodą sterylizacji, blister aluminiowy posiada kołnierz ułatwiający otwarcie oraz odcisk kształtu ostrza, na opakowaniu zbiorczym nazwa producenta oraz importera a także pozostałe dane o rozmiarze ostrza, jego kształcie i ponownie nr LOT z datą produkcji i ważności i metodą sterylizacji , pakowane po 100 szt., ostrza pasują do standardowych trzonków nr. 3 i nr.4</t>
    </r>
  </si>
  <si>
    <r>
      <rPr>
        <b/>
        <sz val="7"/>
        <rFont val="Tahoma"/>
        <family val="2"/>
        <charset val="238"/>
      </rPr>
      <t>Ostrze chirurgiczne bez trzonków  proste i zakrzywione typ Swann Morton;</t>
    </r>
    <r>
      <rPr>
        <sz val="7"/>
        <rFont val="Tahoma"/>
        <family val="2"/>
        <charset val="238"/>
      </rPr>
      <t xml:space="preserve"> Ch 10 - 24; </t>
    </r>
    <r>
      <rPr>
        <b/>
        <sz val="7"/>
        <rFont val="Tahoma"/>
        <family val="2"/>
        <charset val="238"/>
      </rPr>
      <t>opakowanie max. 100 szt.
Zamawiający dopuszcza sterylne ostrza chirurgiczne ze stali węglowej jednorazowego użytku z wygrawerowanym rozmiarem bezpośrednio na ostrzu, pakowane pojedynczo w folię aluminiową z identyfikacją rozmiarową oraz numerem  LOT, datą ważności i produkcji oraz metodą sterylizacji, blister aluminiowy posiada kołnierz ułatwiający otwarcie oraz odcisk kształtu ostrza, na opakowaniu zbiorczym nazwa producenta oraz importera a także pozostałe dane o rozmiarze ostrza, jego kształcie i ponownie nr LOT z datą produkcji i ważności i metodą sterylizacji , pakowane po 100 szt., ostrza pasują do standardowych trzonków nr. 3 i nr.4</t>
    </r>
  </si>
  <si>
    <t xml:space="preserve">Zamawiający dopuszcza w poz. 1-4 strzykawki dwuczęściowe firmy Becton Dickinson, sterylne z białym tłokiem i przezroczystym cylindrem, ze skalą na cylindrze odpowiadającej skali nominalnej strzykawki (tak jak w pozycji 5,6,7). </t>
  </si>
  <si>
    <t>W pozycjach 5-8 i 13-14 Zamawiający wymaga, aby tłok i cylinder zaoferowanych strzykawek był wykonany z polipropylenu.</t>
  </si>
  <si>
    <r>
      <rPr>
        <b/>
        <sz val="7"/>
        <rFont val="Tahoma"/>
        <family val="2"/>
        <charset val="238"/>
      </rPr>
      <t>Strzykawka 50 ml do pomp infuzyjnych</t>
    </r>
    <r>
      <rPr>
        <sz val="7"/>
        <rFont val="Tahoma"/>
        <family val="2"/>
        <charset val="238"/>
      </rPr>
      <t xml:space="preserve"> z końcówką Luer Lock; sterylna, niepirogenna; gumowy tłok z podwójnym uszczelnieniem, kryzą ograniczającą wysuwanie się tłoka; skala przedłużona w stosunku do pojemności nominalnej [50/60 ml], czytelna i trwała; podziałka skali wycechowana w mililitrach (precyzyjna)- </t>
    </r>
    <r>
      <rPr>
        <b/>
        <sz val="7"/>
        <rFont val="Tahoma"/>
        <family val="2"/>
        <charset val="238"/>
      </rPr>
      <t>co 1 ml na całej długości skali,</t>
    </r>
    <r>
      <rPr>
        <sz val="7"/>
        <rFont val="Tahoma"/>
        <family val="2"/>
        <charset val="238"/>
      </rPr>
      <t xml:space="preserve"> wkalibrowana w pompy infuzyjne firmy B.Braun; Pod pojęciem „wkalibrowane” zamawiający rozumie strzykawki wymienione w oryginalnej instrukcji użycia pomp infuzyjnych firmy B.Braun; opakowanie jednostkowe typu blister-pack.; </t>
    </r>
    <r>
      <rPr>
        <b/>
        <sz val="7"/>
        <rFont val="Tahoma"/>
        <family val="2"/>
        <charset val="238"/>
      </rPr>
      <t>opakowanie max 100 szt.</t>
    </r>
  </si>
  <si>
    <r>
      <rPr>
        <b/>
        <sz val="7"/>
        <rFont val="Tahoma"/>
        <family val="2"/>
        <charset val="238"/>
      </rPr>
      <t xml:space="preserve">Strzykawka 50 ml do pomp infuzyjnych </t>
    </r>
    <r>
      <rPr>
        <sz val="7"/>
        <rFont val="Tahoma"/>
        <family val="2"/>
        <charset val="238"/>
      </rPr>
      <t>z końcówką Luer Lock; do leków światłoczułych; sterylna, niepirogenna; gumowy tłok z podwójnym uszczelnieniem, kryzą ograniczającą wysuwanie się tłoka; skala przedłużona w stosunku do pojemności nominalnej [50/60 ml], czytelna i trwała; podziałka skali wycechowana w mililitrach (precyzyjna)</t>
    </r>
    <r>
      <rPr>
        <b/>
        <sz val="7"/>
        <rFont val="Tahoma"/>
        <family val="2"/>
        <charset val="238"/>
      </rPr>
      <t>- co 1 ml na całej długości skali</t>
    </r>
    <r>
      <rPr>
        <sz val="7"/>
        <rFont val="Tahoma"/>
        <family val="2"/>
        <charset val="238"/>
      </rPr>
      <t xml:space="preserve">, wkalibrowana w pompy infuzyjne firmy B.Braun;
Pod pojęciem „wkalibrowane” zamawiający rozumie strzykawki wymienione w oryginalnej instrukcji użycia pomp infuzyjnych firmy B.Braun;  opakowanie jednostkowe typu blister-pack.; </t>
    </r>
    <r>
      <rPr>
        <b/>
        <sz val="7"/>
        <rFont val="Tahoma"/>
        <family val="2"/>
        <charset val="238"/>
      </rPr>
      <t xml:space="preserve">opakowanie max 100 szt. </t>
    </r>
  </si>
  <si>
    <r>
      <rPr>
        <b/>
        <sz val="8"/>
        <rFont val="Tahoma"/>
        <family val="2"/>
        <charset val="238"/>
      </rPr>
      <t xml:space="preserve">Kranik  trójdrożny  standardowy z </t>
    </r>
    <r>
      <rPr>
        <sz val="8"/>
        <rFont val="Tahoma"/>
        <family val="2"/>
        <charset val="238"/>
      </rPr>
      <t>obrotową końcówką Luer Lock;
wyraźny optyczny</t>
    </r>
    <r>
      <rPr>
        <b/>
        <sz val="8"/>
        <rFont val="Tahoma"/>
        <family val="2"/>
        <charset val="238"/>
      </rPr>
      <t xml:space="preserve"> i wyczuwalny </t>
    </r>
    <r>
      <rPr>
        <sz val="8"/>
        <rFont val="Tahoma"/>
        <family val="2"/>
        <charset val="238"/>
      </rPr>
      <t xml:space="preserve">identyfikator pozycji otwarty - zamknięty (oznaczone kierunki przepływu); pokrętło trójramienne w kolorze: czerwony, niebieski lub biały; </t>
    </r>
    <r>
      <rPr>
        <b/>
        <sz val="8"/>
        <rFont val="Tahoma"/>
        <family val="2"/>
        <charset val="238"/>
      </rPr>
      <t xml:space="preserve"> wykonany z poliwęglanu;</t>
    </r>
    <r>
      <rPr>
        <sz val="8"/>
        <rFont val="Tahoma"/>
        <family val="2"/>
        <charset val="238"/>
      </rPr>
      <t xml:space="preserve"> wszystkie wejścia zabezpieczone koreczkam; bez zawartości lateksu i ftalanów; jednorazowego użytku niepirogenny, nietoksyczny. Sterylizowany tlenkiem etylenu</t>
    </r>
    <r>
      <rPr>
        <b/>
        <sz val="8"/>
        <rFont val="Tahoma"/>
        <family val="2"/>
        <charset val="238"/>
      </rPr>
      <t xml:space="preserve"> lub radiacyjnie</t>
    </r>
    <r>
      <rPr>
        <sz val="8"/>
        <rFont val="Tahoma"/>
        <family val="2"/>
        <charset val="238"/>
      </rPr>
      <t xml:space="preserve">. Pakowane: 1 sztuka/blister-pack;  </t>
    </r>
    <r>
      <rPr>
        <b/>
        <sz val="8"/>
        <rFont val="Tahoma"/>
        <family val="2"/>
        <charset val="238"/>
      </rPr>
      <t>opakowanie max 100 szt.</t>
    </r>
  </si>
  <si>
    <r>
      <rPr>
        <b/>
        <sz val="8"/>
        <rFont val="Tahoma"/>
        <family val="2"/>
        <charset val="238"/>
      </rPr>
      <t>Kranik trójdrożny z drenem przedłużającym o długości 10 cm</t>
    </r>
    <r>
      <rPr>
        <sz val="8"/>
        <rFont val="Tahoma"/>
        <family val="2"/>
        <charset val="238"/>
      </rPr>
      <t xml:space="preserve">, obrotowa końcówka Luer Lock;
 wyraźny optyczny </t>
    </r>
    <r>
      <rPr>
        <b/>
        <sz val="8"/>
        <rFont val="Tahoma"/>
        <family val="2"/>
        <charset val="238"/>
      </rPr>
      <t>i wyczuwalny</t>
    </r>
    <r>
      <rPr>
        <sz val="8"/>
        <rFont val="Tahoma"/>
        <family val="2"/>
        <charset val="238"/>
      </rPr>
      <t xml:space="preserve"> identyfikator pozycji otwarty - zamknięty (oznaczone kierunki przepływu); pokrętło trójramienne w kolorze: czerwony, niebieski lub biały; wykonany z poliwęglanu; dren wykonany z PVC; wszystkie wejścia zabezpieczone koreczkami bez zawiertości lateksu i ftalanów; jednorazowego użytku; niepirogenny, nietoksyczny; dopuszcza się kranik z dodatkowym portem do iniekcji w drenie. Sterylizowany tlenkiem etylenu </t>
    </r>
    <r>
      <rPr>
        <b/>
        <sz val="8"/>
        <rFont val="Tahoma"/>
        <family val="2"/>
        <charset val="238"/>
      </rPr>
      <t>lub radiacyjnie</t>
    </r>
    <r>
      <rPr>
        <sz val="8"/>
        <rFont val="Tahoma"/>
        <family val="2"/>
        <charset val="238"/>
      </rPr>
      <t xml:space="preserve">. Pakowanie: 1 sztuka/blister-pack; </t>
    </r>
    <r>
      <rPr>
        <b/>
        <sz val="8"/>
        <rFont val="Tahoma"/>
        <family val="2"/>
        <charset val="238"/>
      </rPr>
      <t>opakowanie max  50 szt.</t>
    </r>
  </si>
  <si>
    <r>
      <t>Kranik trójdrożny z drenem przedłużającym o długości 25 cm</t>
    </r>
    <r>
      <rPr>
        <sz val="8"/>
        <rFont val="Tahoma"/>
        <family val="2"/>
        <charset val="238"/>
      </rPr>
      <t xml:space="preserve">; obrotowa końcówka Luer Lock;
 wyraźny optyczny </t>
    </r>
    <r>
      <rPr>
        <b/>
        <sz val="8"/>
        <rFont val="Tahoma"/>
        <family val="2"/>
        <charset val="238"/>
      </rPr>
      <t>i wyczuwalny</t>
    </r>
    <r>
      <rPr>
        <sz val="8"/>
        <rFont val="Tahoma"/>
        <family val="2"/>
        <charset val="238"/>
      </rPr>
      <t xml:space="preserve"> identyfikator pozycji otwarty - zamknięty (oznaczone kierunki przepływu); pokrętło trójramienne w kolorze: czerwony, niebieski lub biały; wykonany z poliwęglanu;
dren wykonany z PVC; wszystkie wejścia zabezpieczone koreczkami bez zawiertości lateksu i ftalanów; jednorazowego użytku; niepirogenny, nietoksyczny
Sterylizowany tlenkiem etylenu </t>
    </r>
    <r>
      <rPr>
        <b/>
        <sz val="8"/>
        <rFont val="Tahoma"/>
        <family val="2"/>
        <charset val="238"/>
      </rPr>
      <t>lub radiacyjnie</t>
    </r>
    <r>
      <rPr>
        <sz val="8"/>
        <rFont val="Tahoma"/>
        <family val="2"/>
        <charset val="238"/>
      </rPr>
      <t xml:space="preserve">. Pakowanie: 1 sztuka/blister-pack; </t>
    </r>
    <r>
      <rPr>
        <b/>
        <sz val="8"/>
        <rFont val="Tahoma"/>
        <family val="2"/>
        <charset val="238"/>
      </rPr>
      <t>opakowanie max 50 szt.</t>
    </r>
  </si>
  <si>
    <r>
      <rPr>
        <b/>
        <sz val="8"/>
        <rFont val="Tahoma"/>
        <family val="2"/>
        <charset val="238"/>
      </rPr>
      <t>Kranik  trójdrożny z drenem przedłużającym  o długości 100 cm,</t>
    </r>
    <r>
      <rPr>
        <sz val="8"/>
        <rFont val="Tahoma"/>
        <family val="2"/>
        <charset val="238"/>
      </rPr>
      <t xml:space="preserve"> obrotowa końcówka Luer Lock; wyraźny optyczny </t>
    </r>
    <r>
      <rPr>
        <b/>
        <sz val="8"/>
        <rFont val="Tahoma"/>
        <family val="2"/>
        <charset val="238"/>
      </rPr>
      <t>i wyczuwalny</t>
    </r>
    <r>
      <rPr>
        <sz val="8"/>
        <rFont val="Tahoma"/>
        <family val="2"/>
        <charset val="238"/>
      </rPr>
      <t xml:space="preserve"> identyfikator pozycji otwarty - zamknięty (oznaczone kierunki przepływu); pokrętło trójramienne w kolorze: czerwony, niebieski lub biały;  wykonany z poliwęglanu;
dren wykonany z PVC; wszystkie wejścia zabezpieczone koreczkami bez zawiertości lateksu i ftalanów; jednorazowego użytku;
niepirogenny, nietoksyczny; Sterylizowany tlenkiem etylenu </t>
    </r>
    <r>
      <rPr>
        <b/>
        <sz val="8"/>
        <rFont val="Tahoma"/>
        <family val="2"/>
        <charset val="238"/>
      </rPr>
      <t>lub radiacyjnie.</t>
    </r>
    <r>
      <rPr>
        <sz val="8"/>
        <rFont val="Tahoma"/>
        <family val="2"/>
        <charset val="238"/>
      </rPr>
      <t xml:space="preserve"> Pakowanie: 1 szt./blister-pack;  </t>
    </r>
    <r>
      <rPr>
        <b/>
        <sz val="8"/>
        <rFont val="Tahoma"/>
        <family val="2"/>
        <charset val="238"/>
      </rPr>
      <t>opakowanie max 50 szt.</t>
    </r>
  </si>
  <si>
    <t>Kraniki mają być wyposażone w mechanizm, który umożliwia pewne ustawienie  pozycji /otwarty zamknięty we wszystkich drogach   przepływu bez zakłóceń poziomu dedykowanego  przepływu.</t>
  </si>
  <si>
    <r>
      <rPr>
        <b/>
        <sz val="7"/>
        <rFont val="Tahoma"/>
        <family val="2"/>
        <charset val="238"/>
      </rPr>
      <t xml:space="preserve">Bezpieczna igła iniekcyjna </t>
    </r>
    <r>
      <rPr>
        <sz val="7"/>
        <rFont val="Tahoma"/>
        <family val="2"/>
        <charset val="238"/>
      </rPr>
      <t xml:space="preserve">z ostrzem zorientowanym w kierunku osłony zabezpieczającej, która umożliwia iniekcję pod małym kątem. Igła i osłona igły integralnie ze sobą połączone (bez możliwości odłączenia igły od osłony zabezpieczającej). Słyszalne kliknięcie potwierdzające bezpieczne zamontowanie igły i słyszalne potwierdzenie aktywacji mechanizmu zabezpieczającego jednym palcem, bez potrzeby użycia twardej powierzchni. kompatybilne ze strzykawkami Luer Lock i Luer. wykonane w technologii umożliwiającej pewne i bezpieczne mocowanie na kńcówce luer (metalowy zatrzask wewnątrz nasadki igły). Ch: </t>
    </r>
    <r>
      <rPr>
        <b/>
        <sz val="7"/>
        <rFont val="Tahoma"/>
        <family val="2"/>
        <charset val="238"/>
      </rPr>
      <t xml:space="preserve">0,5 x 25 </t>
    </r>
    <r>
      <rPr>
        <sz val="7"/>
        <rFont val="Tahoma"/>
        <family val="2"/>
        <charset val="238"/>
      </rPr>
      <t xml:space="preserve">mm; </t>
    </r>
    <r>
      <rPr>
        <b/>
        <sz val="7"/>
        <rFont val="Tahoma"/>
        <family val="2"/>
        <charset val="238"/>
      </rPr>
      <t>0,6 x 30 mm</t>
    </r>
    <r>
      <rPr>
        <sz val="7"/>
        <rFont val="Tahoma"/>
        <family val="2"/>
        <charset val="238"/>
      </rPr>
      <t xml:space="preserve">; </t>
    </r>
    <r>
      <rPr>
        <b/>
        <sz val="7"/>
        <rFont val="Tahoma"/>
        <family val="2"/>
        <charset val="238"/>
      </rPr>
      <t>0,7 x 30mm</t>
    </r>
    <r>
      <rPr>
        <sz val="7"/>
        <rFont val="Tahoma"/>
        <family val="2"/>
        <charset val="238"/>
      </rPr>
      <t xml:space="preserve">; </t>
    </r>
    <r>
      <rPr>
        <b/>
        <sz val="7"/>
        <rFont val="Tahoma"/>
        <family val="2"/>
        <charset val="238"/>
      </rPr>
      <t>0,8 x 40 mm</t>
    </r>
    <r>
      <rPr>
        <sz val="7"/>
        <rFont val="Tahoma"/>
        <family val="2"/>
        <charset val="238"/>
      </rPr>
      <t xml:space="preserve">;  </t>
    </r>
    <r>
      <rPr>
        <b/>
        <sz val="7"/>
        <rFont val="Tahoma"/>
        <family val="2"/>
        <charset val="238"/>
      </rPr>
      <t>0,9 x 40 mm</t>
    </r>
    <r>
      <rPr>
        <sz val="7"/>
        <rFont val="Tahoma"/>
        <family val="2"/>
        <charset val="238"/>
      </rPr>
      <t xml:space="preserve">; </t>
    </r>
    <r>
      <rPr>
        <b/>
        <sz val="7"/>
        <rFont val="Tahoma"/>
        <family val="2"/>
        <charset val="238"/>
      </rPr>
      <t>opakowanie max 100 szt.
Zamawiający dopuszcza igły bezpieczne wyposażone w plastykowy zatrzask wewnątrz nasadki.</t>
    </r>
  </si>
  <si>
    <r>
      <rPr>
        <b/>
        <sz val="7"/>
        <rFont val="Tahoma"/>
        <family val="2"/>
        <charset val="238"/>
      </rPr>
      <t>Igła do Pena</t>
    </r>
    <r>
      <rPr>
        <sz val="7"/>
        <rFont val="Tahoma"/>
        <family val="2"/>
        <charset val="238"/>
      </rPr>
      <t xml:space="preserve">  rozmiar: 28 G -  32 G </t>
    </r>
    <r>
      <rPr>
        <b/>
        <sz val="7"/>
        <rFont val="Tahoma"/>
        <family val="2"/>
        <charset val="238"/>
      </rPr>
      <t>lub 30-31 G.</t>
    </r>
    <r>
      <rPr>
        <sz val="7"/>
        <rFont val="Tahoma"/>
        <family val="2"/>
        <charset val="238"/>
      </rPr>
      <t xml:space="preserve"> Sterylizowane tlenkiem etylenu lub sterylizowane radiacyjnie, dopuszcza barwne kodowanie na opakowaniu jednostkowym. </t>
    </r>
    <r>
      <rPr>
        <b/>
        <sz val="7"/>
        <rFont val="Tahoma"/>
        <family val="2"/>
        <charset val="238"/>
      </rPr>
      <t xml:space="preserve"> Opakowanie max 100 szt.</t>
    </r>
  </si>
  <si>
    <r>
      <t xml:space="preserve">Kaniula wykonana z PTFE. ( podwójnie oczyszczony teflon.)Minimum cztery paski wtopione kontrastujące w RTG lub USG.
Gładka powierzchnia kaniuli i ostra igła . Łatwe wprowadzanie i zakładanie kaniuli. Cienkościenna konstrukcja kaniuli dla osiągnięcia większych przepływów. Opakowanie bezpieczne –nierozrywalne ,zapobiegające mikrorozszczelnieniu i utracie jałowości. 
</t>
    </r>
    <r>
      <rPr>
        <b/>
        <sz val="8"/>
        <rFont val="Tahoma"/>
        <family val="2"/>
        <charset val="238"/>
      </rPr>
      <t>Poz. 10 - 11</t>
    </r>
    <r>
      <rPr>
        <sz val="8"/>
        <rFont val="Tahoma"/>
        <family val="2"/>
        <charset val="238"/>
      </rPr>
      <t xml:space="preserve"> : kaniula typu neoflon ze zdejmowanym uchwytem ułatwiającym wprowadzenie kaniuli; kaniule o przepływie max. 13ml/min; kaniule bez dodatkowego portu górnego; z dodatkowym zdejmowanym uchwytem ułatwiającym wprowadzanie do naczynia.
Poz. 12: Samozamykający się górny lub boczny port.
</t>
    </r>
    <r>
      <rPr>
        <b/>
        <sz val="8"/>
        <rFont val="Tahoma"/>
        <family val="2"/>
        <charset val="238"/>
      </rPr>
      <t>Poz. 10-12 : Zamawiający dopuszcza  kaniule wykonane z PTFE widoczne w USG bez pasków RTG</t>
    </r>
    <r>
      <rPr>
        <sz val="8"/>
        <rFont val="Tahoma"/>
        <family val="2"/>
        <charset val="238"/>
      </rPr>
      <t>.</t>
    </r>
  </si>
  <si>
    <r>
      <rPr>
        <b/>
        <sz val="8"/>
        <rFont val="Tahoma"/>
        <family val="2"/>
        <charset val="238"/>
      </rPr>
      <t xml:space="preserve">Strzykawka trzyczęściowa poj. 5ml napełniona fabrycznie roztworem NaCl 0,9%. </t>
    </r>
    <r>
      <rPr>
        <sz val="8"/>
        <rFont val="Tahoma"/>
        <family val="2"/>
        <charset val="238"/>
      </rPr>
      <t xml:space="preserve">Koreczek całkowicie zasłania połączenie LL. Korek dezynfekcyjny zintegrowany ze strzykawką, kod matrycowy na każdej strzykawce, strzykawka przeźroczysta. </t>
    </r>
    <r>
      <rPr>
        <b/>
        <sz val="8"/>
        <rFont val="Tahoma"/>
        <family val="2"/>
        <charset val="238"/>
      </rPr>
      <t xml:space="preserve">opakowanie max 30  szt. 
</t>
    </r>
    <r>
      <rPr>
        <b/>
        <sz val="7"/>
        <rFont val="Tahoma"/>
        <family val="2"/>
        <charset val="238"/>
      </rPr>
      <t>Zamawiający dopuszcza gotowe strzykawki napełnione fabrycznie roztworem NaCL 0,9% posiadające średnicę cylindra odpowiadającą strzykawce o pojemności 5 ml, długi korek zamykający o dł. min 12mm, gwintowane przedłużenie zamykające wejście do strzykawki Luer Lock, zapobiegające przypadkowej kontaminacji wejścia do strzykawki, ze specjalna budową tłoka eliminującą zwrotny napływ krwi do cewnika (zerowy refluks).  Z ogranicznikiem tłoka strzykawki uniemożliwiającym wysunięcie tłoka poza przestrzeń sterylną strzykawki i przypadkową kontaminację roztworu podczas przygotowania strzykawki do przepłukiwania oraz aspiracji sprawdzającej drożność cewnika(z tłokiem, który po użyciu całkowicie wciskany jest do wnętrza strzykawki), z gazikiem dezynfekcyjnym.</t>
    </r>
  </si>
  <si>
    <r>
      <rPr>
        <b/>
        <sz val="8"/>
        <rFont val="Tahoma"/>
        <family val="2"/>
        <charset val="238"/>
      </rPr>
      <t xml:space="preserve">Strzykawka trzyczęściowa poj. 10ml napełniona fabrycznie roztworem NaCl 0,9%. </t>
    </r>
    <r>
      <rPr>
        <sz val="8"/>
        <rFont val="Tahoma"/>
        <family val="2"/>
        <charset val="238"/>
      </rPr>
      <t xml:space="preserve">Koreczek całkowicie zasłania połączenie LL. Korek dezynfekcyjny zintegrowany ze strzykawką, kod matrycowy na każdej strzykawce, strzykawka przeźroczysta. </t>
    </r>
    <r>
      <rPr>
        <b/>
        <sz val="8"/>
        <rFont val="Tahoma"/>
        <family val="2"/>
        <charset val="238"/>
      </rPr>
      <t xml:space="preserve">opakowanie max 30  szt. 
</t>
    </r>
    <r>
      <rPr>
        <b/>
        <sz val="7"/>
        <rFont val="Tahoma"/>
        <family val="2"/>
        <charset val="238"/>
      </rPr>
      <t>Zamawiający dopuszcza gotowe strzykawki napełnione fabrycznie roztworem NaCL 0,9% posiadające średnicę cylindra odpowiadającą strzykawce o pojemności 10ml, długi korek zamykający o dł. min 12mm, gwintowane przedłużenie zamykające wejście do strzykawki Luer Lock, zapobiegające przypadkowej kontaminacji wejścia do strzykawki, ze specjalna budową tłoka eliminującą zwrotny napływ krwi do cewnika (zerowy refluks).  Z ogranicznikiem tłoka strzykawki uniemożliwiającym wysunięcie tłoka poza przestrzeń sterylną strzykawki i przypadkową kontaminację roztworu podczas przygotowania strzykawki do przepłukiwania oraz aspiracji sprawdzającej drożność cewnika(z tłokiem, który po użyciu całkowicie wciskany jest do wnętrza strzykawki), z gazikiem dezynfekcyjnym.</t>
    </r>
  </si>
  <si>
    <r>
      <rPr>
        <b/>
        <sz val="8"/>
        <rFont val="Tahoma"/>
        <family val="2"/>
        <charset val="238"/>
      </rPr>
      <t xml:space="preserve">Strzykawka trzyczęściowa poj.3ml napełniona fabrycznie roztworem NaCl 0,9%. </t>
    </r>
    <r>
      <rPr>
        <sz val="8"/>
        <rFont val="Tahoma"/>
        <family val="2"/>
        <charset val="238"/>
      </rPr>
      <t>Koreczek całkowicie zasłania połączenie LL. Korek dezynfekcyjny zintegrowany ze strzykawką, kod matrycowy na każdej strzykawce, strzykawka przeźroczysta.</t>
    </r>
    <r>
      <rPr>
        <b/>
        <sz val="8"/>
        <rFont val="Tahoma"/>
        <family val="2"/>
        <charset val="238"/>
      </rPr>
      <t xml:space="preserve"> opakowanie max 30  szt. 
</t>
    </r>
    <r>
      <rPr>
        <b/>
        <sz val="7"/>
        <rFont val="Tahoma"/>
        <family val="2"/>
        <charset val="238"/>
      </rPr>
      <t>Zamawiający dopuszcza gotowe strzykawki napełnione fabrycznie roztworem NaCL 0,9% posiadające średnicę cylindra odpowiadającą strzykawce o pojemności 3 ml, długi korek zamykający o dł. min 12mm, gwintowane przedłużenie zamykające wejście do strzykawki Luer Lock, zapobiegające przypadkowej kontaminacji wejścia do strzykawki, ze specjalna budową tłoka eliminującą zwrotny napływ krwi do cewnika (zerowy refluks).  Z ogranicznikiem tłoka strzykawki uniemożliwiającym wysunięcie tłoka poza przestrzeń sterylną strzykawki i przypadkową kontaminację roztworu podczas przygotowania strzykawki do przepłukiwania oraz aspiracji sprawdzającej drożność cewnika(z tłokiem, który po użyciu całkowicie wciskany jest do wnętrza strzykawki), z gazikiem dezynfekcyjnym.</t>
    </r>
  </si>
  <si>
    <r>
      <rPr>
        <b/>
        <sz val="7"/>
        <rFont val="Tahoma"/>
        <family val="2"/>
        <charset val="238"/>
      </rPr>
      <t xml:space="preserve">Sterylny żel znieczulający </t>
    </r>
    <r>
      <rPr>
        <sz val="7"/>
        <rFont val="Tahoma"/>
        <family val="2"/>
        <charset val="238"/>
      </rPr>
      <t>przeznaczony m.in. do cewnikowania pęcherza moczowego, wymiany wszelkiego rodzaju cewników oraz do intubacji;  bezlateksowy; w ampułkostrzykawkach; Na każdej pojedynczej strzykawce oznaczonie pełnego składu chemicznego żelu oraz data ważności produktu. Sterylizowany parą wodną, biokompatybilny; op. / 25 szt.</t>
    </r>
    <r>
      <rPr>
        <b/>
        <sz val="7"/>
        <rFont val="Tahoma"/>
        <family val="2"/>
        <charset val="238"/>
      </rPr>
      <t>Pojemność 5 ml-6 ml; opakowanie max 25 szt.</t>
    </r>
    <r>
      <rPr>
        <b/>
        <sz val="6"/>
        <rFont val="Tahoma"/>
        <family val="2"/>
        <charset val="238"/>
      </rPr>
      <t xml:space="preserve">
Zamawiający dopuszcza:
1. Sterylny żel znieczulający (zawierający w 100 g : Lidocaine 2g, Chlorhexidine Digluconate (roztwór 20%)  0,05g oraz Hydroxyethyl Cellulose, Methyl Hydroxybenzoate 0,10 g, Propyl Hydroxybenzoate 0,05g, Purifed Water, Mono Propylen Glycol), przeznaczony do cewnikowania pęcherza moczowego oraz wymiany wszelkiego rodzaju cewników;  bezlateksowy; w ampułkostrzykawkach; Skład żelu oraz data ważności podane są na każdym bezpośrednim opakowaniu ampułkostrzykawki. Sterylizowany radiacyjnie; Pojemność 6 ml; opakowanie 25 szt.
2. Jałowy, rozpuszczalny w wodzie, bezbarwny i przezroczysty żel, przeznaczony do podawania docewkowego, o działaniu znieczulającym i bakteriobójczym (Lidocaine hydrochloride 2%, Chlorhexidine didydrochloride 0,05%), z możliwością zastosowania podczas cewnikowania pęcherza moczowego, wymiany cewników, endoskopii pęcherza moczowego, rektoskopii, kolonoskopii, w aplikatorze harmonijkowym o pojemności 8,5g, z datą ważności na indywidualnym opakowaniu papier-folia, w opakowaniach zbiorczych po 25 aplikatorów.</t>
    </r>
  </si>
  <si>
    <r>
      <rPr>
        <b/>
        <sz val="7"/>
        <rFont val="Tahoma"/>
        <family val="2"/>
        <charset val="238"/>
      </rPr>
      <t xml:space="preserve">Sterylny żel znieczulający </t>
    </r>
    <r>
      <rPr>
        <sz val="7"/>
        <rFont val="Tahoma"/>
        <family val="2"/>
        <charset val="238"/>
      </rPr>
      <t xml:space="preserve">przeznaczony m.in. do cewnikowania pęcherza moczowego, wymiany wszelkiego rodzaju cewników oraz do intubacji. Wygodny do aplikacji, bezlateksowy,  w ampułkostrzykawkach. Na każdej pojedynczej strzykawce oznaczonie pełnego składu chemicznego żelu oraz data ważności produktu. Sterylizowany parą wodną, biokompatybilny; op. / 25 szt. </t>
    </r>
    <r>
      <rPr>
        <b/>
        <sz val="7"/>
        <rFont val="Tahoma"/>
        <family val="2"/>
        <charset val="238"/>
      </rPr>
      <t>Pojemność 10 ml-11 ml; opakowanie max 25 szt.</t>
    </r>
    <r>
      <rPr>
        <b/>
        <sz val="6"/>
        <rFont val="Tahoma"/>
        <family val="2"/>
        <charset val="238"/>
      </rPr>
      <t xml:space="preserve">
Zamawiający dopuszcza:
1. Sterylny żel znieczulający (zawierający w 100 g : Lidocaine 2g, Chlorhexidine Digluconate (roztwór 20%)  0,05g oraz Hydroxyethyl Cellulose, Methyl Hydroxybenzoate 0,10 g, Propyl Hydroxybenzoate 0,05g, Purifed Water, Mono Propylen Glycol),  przeznaczony do cewnikowania pęcherza moczowego oraz wymiany wszelkiego rodzaju cewników;  bezlateksowy; w ampułkostrzykawkach; Skład żelu oraz data ważności podane są na każdym bezpośrednim opakowaniu ampułkostrzykawki. Sterylizowany radiacyjnie; Pojemność 11 ml; opakowanie 25 szt.
2.Jałowy, rozpuszczalny w wodzie, bezbarwny i przezroczysty żel, przeznaczony do podawania docewkowego, o działaniu znieczulającym i bakteriobójczym (Lidocaine hydrochloride 2%, Chlorhexidine didydrochloride 0,05%), z możliwością zastosowania podczas cewnikowania pęcherza moczowego, wymiany cewników, endoskopii pęcherza moczowego, rektoskopii, kolonoskopii, w aplikatorze harmonijkowym o pojemności 12,5g, z datą ważności na indywidualnym opakowaniu papier-folia, w opakowaniach zbiorczych po 25 aplikatorów.</t>
    </r>
  </si>
  <si>
    <r>
      <rPr>
        <b/>
        <sz val="8"/>
        <rFont val="Tahoma"/>
        <family val="2"/>
        <charset val="238"/>
      </rPr>
      <t>Dren łaczący do ssaka,</t>
    </r>
    <r>
      <rPr>
        <sz val="8"/>
        <rFont val="Tahoma"/>
        <family val="2"/>
        <charset val="238"/>
      </rPr>
      <t xml:space="preserve"> jałowy z uniwersalnym łącznikiem do ssaków 8-18 mm, długosc drenu</t>
    </r>
    <r>
      <rPr>
        <b/>
        <sz val="8"/>
        <rFont val="Tahoma"/>
        <family val="2"/>
        <charset val="238"/>
      </rPr>
      <t xml:space="preserve"> min 210 cm</t>
    </r>
    <r>
      <rPr>
        <sz val="8"/>
        <rFont val="Tahoma"/>
        <family val="2"/>
        <charset val="238"/>
      </rPr>
      <t xml:space="preserve">.  </t>
    </r>
    <r>
      <rPr>
        <b/>
        <sz val="8"/>
        <rFont val="Tahoma"/>
        <family val="2"/>
        <charset val="238"/>
      </rPr>
      <t>Opakowanie max 200 szt. /dostawa jednorazowa/</t>
    </r>
  </si>
  <si>
    <r>
      <rPr>
        <b/>
        <sz val="7"/>
        <rFont val="Tahoma"/>
        <family val="2"/>
        <charset val="238"/>
      </rPr>
      <t xml:space="preserve">Nebulizator z łącznikiem karbowanym 15cm/16 cm, ustnikiem i drenem 2,1m. </t>
    </r>
    <r>
      <rPr>
        <sz val="7"/>
        <rFont val="Tahoma"/>
        <family val="2"/>
        <charset val="238"/>
      </rPr>
      <t xml:space="preserve">Wykonany z PCV, bez zawartości lateksu. Pojemność 6ml ze skalą cyfrową na 2, 4, 6ml. Rozłączany dren o przekroju gwiazdkowym z pięcioma wzdłużnymi paskami wzmacniającymi, zapobiegającymi zamknięciu światła drenu z uniwersalnymi łącznikami. Wyrób sterylny, opakowanie foliowe z napisami w j. polskim oraz instrukcją użycia. </t>
    </r>
    <r>
      <rPr>
        <b/>
        <sz val="7"/>
        <rFont val="Tahoma"/>
        <family val="2"/>
        <charset val="238"/>
      </rPr>
      <t xml:space="preserve">opakowanie max. 25 szt.
</t>
    </r>
    <r>
      <rPr>
        <b/>
        <sz val="6"/>
        <rFont val="Tahoma"/>
        <family val="2"/>
        <charset val="238"/>
      </rPr>
      <t>Zamawiający dopuszcza  nebulizator o pojemności 10 ml. Zamawiający dopuszcza dren o przekroju gwiazdkowym z minimum 5  wzdłużnymi paskami wzmacniającymi , zapobiegającymi  zamknięciu światła drenu, z uniwersalnymi łącznikami.</t>
    </r>
  </si>
  <si>
    <r>
      <rPr>
        <b/>
        <sz val="7"/>
        <rFont val="Tahoma"/>
        <family val="2"/>
        <charset val="238"/>
      </rPr>
      <t xml:space="preserve">Maska tlenowa z nebulizatorem i drenem, </t>
    </r>
    <r>
      <rPr>
        <b/>
        <u/>
        <sz val="7"/>
        <rFont val="Tahoma"/>
        <family val="2"/>
        <charset val="238"/>
      </rPr>
      <t>bez ustnika,</t>
    </r>
    <r>
      <rPr>
        <b/>
        <sz val="7"/>
        <rFont val="Tahoma"/>
        <family val="2"/>
        <charset val="238"/>
      </rPr>
      <t xml:space="preserve"> i drenem 2,1m. </t>
    </r>
    <r>
      <rPr>
        <sz val="7"/>
        <rFont val="Tahoma"/>
        <family val="2"/>
        <charset val="238"/>
      </rPr>
      <t xml:space="preserve">Wykonana z medycznego PCV, bez zawartości lateksu. Wyposażona w regulowana blaszkę na nos, gumkę mocującą, duże otwory boczne, obrotowy łącznik do nebulizatora. Nebulizator o pojemności 6ml - 8ml (skalowany co 1ml, cyfrowo co 2ml). Rozłączany dren o przekroju gwiazdkowym z ośmioma wzdłużnymi paskami wzmacniającymi, zapobiegającymi zamknięciu światła drenu z uniwersalnymi łącznikami. Wyrób sterylny, opakowanie foliowe z napisami w j. polskim oraz instrukcją użycia. Rozmiary: S, M, L, XL ; </t>
    </r>
    <r>
      <rPr>
        <b/>
        <sz val="7"/>
        <rFont val="Tahoma"/>
        <family val="2"/>
        <charset val="238"/>
      </rPr>
      <t xml:space="preserve">opakowanie max 100 szt.
</t>
    </r>
    <r>
      <rPr>
        <b/>
        <sz val="6"/>
        <rFont val="Tahoma"/>
        <family val="2"/>
        <charset val="238"/>
      </rPr>
      <t>Zamawiający dopuszcza  nebulizator o pojemności 10 ml. Zamawiający dopuszcza dren o przekroju gwiazdkowym z minimum 5  wzdłużnymi paskami wzmacniającymi , zapobiegającymi  zamknięciu światła drenu, z uniwersalnymi łącznikami.</t>
    </r>
  </si>
  <si>
    <t>PRODUKTY DO TLENOTERAPII  MAJĄ BYĆ  WOLNE OD FTALANÓW, DEHP I  BISFENOLU.</t>
  </si>
  <si>
    <r>
      <t xml:space="preserve">Papier do EKG Mortara Eli </t>
    </r>
    <r>
      <rPr>
        <b/>
        <sz val="8"/>
        <rFont val="Tahoma"/>
        <family val="2"/>
        <charset val="238"/>
      </rPr>
      <t>M. RAGNONI ELI 250 215X280X200SH</t>
    </r>
  </si>
  <si>
    <r>
      <rPr>
        <b/>
        <sz val="7"/>
        <rFont val="Tahoma"/>
        <family val="2"/>
        <charset val="238"/>
      </rPr>
      <t xml:space="preserve">Opaski dla zmarłych </t>
    </r>
    <r>
      <rPr>
        <sz val="7"/>
        <rFont val="Tahoma"/>
        <family val="2"/>
        <charset val="238"/>
      </rPr>
      <t xml:space="preserve">wykonane z polietylenu w kolorze białym,  posiadają jednorazowy zatrzask uniemożliwiający przypadkowe rozpięcie opaski.
Wymiary: szerokość 13 mm, obwód regulowany w zakresie 9 cm - 25 cm. Etui z przezroczystej wodoodpornej folii PCV o wym. 68 x 96 mm na wkładkę kartonową z  wycięciem do przełożenia opaski.
Wkładka kartonowa z nadrukowanym zakresem danych do uzupełnienia tj. nazwisko, imię, PESEL, zgon: data i godzina oraz linijka do wpisania innych przydatnych informacji.
</t>
    </r>
    <r>
      <rPr>
        <b/>
        <sz val="7"/>
        <rFont val="Tahoma"/>
        <family val="2"/>
        <charset val="238"/>
      </rPr>
      <t>Opakowanie: gotowych do użycia opasek max 100 szt.</t>
    </r>
  </si>
  <si>
    <t>rolka</t>
  </si>
  <si>
    <r>
      <rPr>
        <b/>
        <sz val="7"/>
        <rFont val="Tahoma"/>
        <family val="2"/>
        <charset val="238"/>
      </rPr>
      <t>Staza gumowa bezlateksowa</t>
    </r>
    <r>
      <rPr>
        <sz val="7"/>
        <rFont val="Tahoma"/>
        <family val="2"/>
        <charset val="238"/>
      </rPr>
      <t xml:space="preserve"> jednorazowego użytku w rolce - rolka/25 szt; </t>
    </r>
    <r>
      <rPr>
        <b/>
        <sz val="7"/>
        <rFont val="Tahoma"/>
        <family val="2"/>
        <charset val="238"/>
      </rPr>
      <t>opakowanie max 100  rolek po 25 szt.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</si>
</sst>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0.00\ &quot;zł&quot;;\-#,##0.00\ &quot;zł&quot;"/>
    <numFmt numFmtId="8" formatCode="#,##0.00\ &quot;zł&quot;;[Red]\-#,##0.00\ &quot;zł&quot;"/>
    <numFmt numFmtId="44" formatCode="_-* #,##0.00\ &quot;zł&quot;_-;\-* #,##0.00\ &quot;zł&quot;_-;_-* &quot;-&quot;??\ &quot;zł&quot;_-;_-@_-"/>
    <numFmt numFmtId="43" formatCode="_-* #,##0.00\ _z_ł_-;\-* #,##0.00\ _z_ł_-;_-* &quot;-&quot;??\ _z_ł_-;_-@_-"/>
    <numFmt numFmtId="164" formatCode="#,##0.00\ &quot;zł&quot;"/>
    <numFmt numFmtId="165" formatCode="#,##0\ &quot;zł&quot;"/>
    <numFmt numFmtId="166" formatCode="#,##0.00\ _z_ł"/>
  </numFmts>
  <fonts count="32">
    <font>
      <sz val="11"/>
      <color theme="1"/>
      <name val="Calibri"/>
      <family val="2"/>
      <charset val="238"/>
      <scheme val="minor"/>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b/>
      <sz val="8"/>
      <color theme="1"/>
      <name val="Tahoma"/>
      <family val="2"/>
      <charset val="238"/>
    </font>
    <font>
      <sz val="8"/>
      <color theme="1"/>
      <name val="Tahoma"/>
      <family val="2"/>
      <charset val="238"/>
    </font>
    <font>
      <sz val="8"/>
      <name val="Tahoma"/>
      <family val="2"/>
      <charset val="238"/>
    </font>
    <font>
      <b/>
      <sz val="8"/>
      <name val="Tahoma"/>
      <family val="2"/>
      <charset val="238"/>
    </font>
    <font>
      <sz val="10"/>
      <name val="Arial CE"/>
      <family val="2"/>
      <charset val="238"/>
    </font>
    <font>
      <u/>
      <sz val="8"/>
      <name val="Tahoma"/>
      <family val="2"/>
      <charset val="238"/>
    </font>
    <font>
      <b/>
      <u/>
      <sz val="8"/>
      <name val="Tahoma"/>
      <family val="2"/>
      <charset val="238"/>
    </font>
    <font>
      <sz val="11"/>
      <color theme="1"/>
      <name val="Calibri"/>
      <family val="2"/>
      <scheme val="minor"/>
    </font>
    <font>
      <sz val="10"/>
      <color theme="1"/>
      <name val="Arial CE"/>
      <charset val="238"/>
    </font>
    <font>
      <b/>
      <sz val="8"/>
      <color rgb="FFFF0000"/>
      <name val="Tahoma"/>
      <family val="2"/>
      <charset val="238"/>
    </font>
    <font>
      <sz val="7"/>
      <name val="Tahoma"/>
      <family val="2"/>
      <charset val="238"/>
    </font>
    <font>
      <b/>
      <sz val="7"/>
      <name val="Tahoma"/>
      <family val="2"/>
      <charset val="238"/>
    </font>
    <font>
      <sz val="10"/>
      <name val="Arial1"/>
    </font>
    <font>
      <sz val="11"/>
      <color indexed="8"/>
      <name val="Czcionka tekstu podstawowego"/>
      <family val="2"/>
      <charset val="238"/>
    </font>
    <font>
      <sz val="10"/>
      <name val="Arial CE"/>
      <charset val="238"/>
    </font>
    <font>
      <sz val="8"/>
      <color rgb="FFFF0000"/>
      <name val="Tahoma"/>
      <family val="2"/>
      <charset val="238"/>
    </font>
    <font>
      <vertAlign val="subscript"/>
      <sz val="8"/>
      <name val="Tahoma"/>
      <family val="2"/>
      <charset val="238"/>
    </font>
    <font>
      <sz val="8"/>
      <color rgb="FF92D050"/>
      <name val="Tahoma"/>
      <family val="2"/>
      <charset val="238"/>
    </font>
    <font>
      <b/>
      <sz val="8"/>
      <color rgb="FF00B050"/>
      <name val="Tahoma"/>
      <family val="2"/>
      <charset val="238"/>
    </font>
    <font>
      <b/>
      <sz val="7"/>
      <color rgb="FFFF0000"/>
      <name val="Tahoma"/>
      <family val="2"/>
      <charset val="238"/>
    </font>
    <font>
      <sz val="7"/>
      <color rgb="FFFF0000"/>
      <name val="Tahoma"/>
      <family val="2"/>
      <charset val="238"/>
    </font>
    <font>
      <b/>
      <i/>
      <sz val="7"/>
      <name val="Tahoma"/>
      <family val="2"/>
      <charset val="238"/>
    </font>
    <font>
      <i/>
      <sz val="7"/>
      <name val="Tahoma"/>
      <family val="2"/>
      <charset val="238"/>
    </font>
    <font>
      <b/>
      <u/>
      <sz val="7"/>
      <name val="Tahoma"/>
      <family val="2"/>
      <charset val="238"/>
    </font>
    <font>
      <b/>
      <strike/>
      <sz val="8"/>
      <name val="Tahoma"/>
      <family val="2"/>
      <charset val="238"/>
    </font>
    <font>
      <sz val="6"/>
      <name val="Tahoma"/>
      <family val="2"/>
      <charset val="238"/>
    </font>
    <font>
      <b/>
      <sz val="6"/>
      <name val="Tahoma"/>
      <family val="2"/>
      <charset val="23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s>
  <cellStyleXfs count="23">
    <xf numFmtId="0" fontId="0" fillId="0" borderId="0"/>
    <xf numFmtId="0" fontId="3" fillId="0" borderId="0" applyNumberFormat="0" applyFill="0" applyBorder="0" applyAlignment="0" applyProtection="0"/>
    <xf numFmtId="0" fontId="2" fillId="0" borderId="0"/>
    <xf numFmtId="43" fontId="4" fillId="0" borderId="0" applyFont="0" applyFill="0" applyBorder="0" applyAlignment="0" applyProtection="0"/>
    <xf numFmtId="0" fontId="12" fillId="0" borderId="0"/>
    <xf numFmtId="0" fontId="9" fillId="0" borderId="0"/>
    <xf numFmtId="0" fontId="13" fillId="0" borderId="0"/>
    <xf numFmtId="43" fontId="12" fillId="0" borderId="0" applyFont="0" applyFill="0" applyBorder="0" applyAlignment="0" applyProtection="0"/>
    <xf numFmtId="0" fontId="12" fillId="0" borderId="0"/>
    <xf numFmtId="0" fontId="4" fillId="0" borderId="0"/>
    <xf numFmtId="0" fontId="12" fillId="0" borderId="0"/>
    <xf numFmtId="0" fontId="2" fillId="0" borderId="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xf numFmtId="0" fontId="18" fillId="0" borderId="0"/>
    <xf numFmtId="0" fontId="19" fillId="0" borderId="0"/>
    <xf numFmtId="9" fontId="12" fillId="0" borderId="0" applyFont="0" applyFill="0" applyBorder="0" applyAlignment="0" applyProtection="0"/>
    <xf numFmtId="44" fontId="12" fillId="0" borderId="0" applyFont="0" applyFill="0" applyBorder="0" applyAlignment="0" applyProtection="0"/>
    <xf numFmtId="43" fontId="4" fillId="0" borderId="0" applyFont="0" applyFill="0" applyBorder="0" applyAlignment="0" applyProtection="0"/>
  </cellStyleXfs>
  <cellXfs count="360">
    <xf numFmtId="0" fontId="0" fillId="0" borderId="0" xfId="0"/>
    <xf numFmtId="0" fontId="7" fillId="0" borderId="1" xfId="0" applyFont="1" applyBorder="1" applyAlignment="1">
      <alignment horizontal="center" vertical="center" wrapText="1"/>
    </xf>
    <xf numFmtId="0" fontId="8" fillId="0" borderId="0" xfId="0" applyFont="1" applyAlignment="1">
      <alignment vertical="center" wrapText="1"/>
    </xf>
    <xf numFmtId="164" fontId="8" fillId="0" borderId="0" xfId="0" applyNumberFormat="1" applyFont="1" applyBorder="1" applyAlignment="1">
      <alignment horizontal="right" vertical="center" wrapText="1"/>
    </xf>
    <xf numFmtId="164" fontId="8" fillId="0" borderId="6" xfId="0" applyNumberFormat="1" applyFont="1" applyBorder="1" applyAlignment="1">
      <alignment horizontal="center" vertical="center" wrapText="1"/>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Fill="1" applyAlignment="1">
      <alignment horizontal="left" vertical="center" wrapText="1"/>
    </xf>
    <xf numFmtId="0" fontId="7" fillId="0" borderId="0" xfId="0" applyFont="1" applyBorder="1" applyAlignment="1">
      <alignment horizontal="left" vertical="center"/>
    </xf>
    <xf numFmtId="43" fontId="8" fillId="0" borderId="1" xfId="3"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0" xfId="0" applyFont="1" applyAlignment="1">
      <alignment vertical="center"/>
    </xf>
    <xf numFmtId="44" fontId="7" fillId="0" borderId="0" xfId="0" applyNumberFormat="1" applyFont="1" applyBorder="1" applyAlignment="1">
      <alignment horizontal="center" vertical="center"/>
    </xf>
    <xf numFmtId="0" fontId="7" fillId="0" borderId="1" xfId="0" applyFont="1" applyFill="1" applyBorder="1" applyAlignment="1">
      <alignment horizontal="left" vertical="center" wrapText="1"/>
    </xf>
    <xf numFmtId="3"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3" fontId="7" fillId="0" borderId="1" xfId="4" applyNumberFormat="1" applyFont="1" applyFill="1" applyBorder="1" applyAlignment="1">
      <alignment horizontal="center" vertical="center"/>
    </xf>
    <xf numFmtId="0" fontId="7" fillId="0" borderId="1" xfId="4" applyFont="1" applyFill="1" applyBorder="1" applyAlignment="1">
      <alignment horizontal="center" vertical="center"/>
    </xf>
    <xf numFmtId="3" fontId="7" fillId="0" borderId="1" xfId="4" applyNumberFormat="1"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1" xfId="0" applyFont="1" applyFill="1" applyBorder="1" applyAlignment="1">
      <alignment vertical="center" wrapText="1"/>
    </xf>
    <xf numFmtId="0" fontId="6" fillId="0" borderId="0" xfId="0" applyFont="1" applyFill="1" applyAlignment="1">
      <alignment vertical="center"/>
    </xf>
    <xf numFmtId="0" fontId="7" fillId="0" borderId="0" xfId="0"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4" applyFont="1" applyFill="1" applyBorder="1" applyAlignment="1">
      <alignment horizontal="center" vertical="center"/>
    </xf>
    <xf numFmtId="0" fontId="7" fillId="0" borderId="1" xfId="2" applyFont="1" applyFill="1" applyBorder="1" applyAlignment="1">
      <alignment horizontal="left" vertical="center" wrapText="1"/>
    </xf>
    <xf numFmtId="0" fontId="7" fillId="0" borderId="3" xfId="0" applyFont="1" applyFill="1" applyBorder="1" applyAlignment="1">
      <alignment vertical="center" wrapText="1"/>
    </xf>
    <xf numFmtId="0" fontId="7" fillId="0" borderId="0" xfId="0" applyFont="1" applyFill="1" applyAlignment="1">
      <alignment vertical="center" wrapText="1"/>
    </xf>
    <xf numFmtId="0" fontId="7" fillId="0" borderId="5" xfId="0" applyFont="1" applyFill="1" applyBorder="1" applyAlignment="1">
      <alignment horizontal="center" vertical="center" wrapText="1"/>
    </xf>
    <xf numFmtId="9" fontId="7" fillId="0" borderId="0" xfId="4" applyNumberFormat="1"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right" vertical="center"/>
    </xf>
    <xf numFmtId="0" fontId="7" fillId="0" borderId="1" xfId="8" applyFont="1" applyFill="1" applyBorder="1" applyAlignment="1">
      <alignment vertical="center" wrapText="1"/>
    </xf>
    <xf numFmtId="9" fontId="7" fillId="0" borderId="0" xfId="4" applyNumberFormat="1" applyFont="1" applyFill="1" applyAlignment="1">
      <alignment horizontal="center" vertical="center"/>
    </xf>
    <xf numFmtId="0" fontId="7" fillId="0" borderId="1" xfId="9" applyFont="1" applyFill="1" applyBorder="1" applyAlignment="1">
      <alignment vertical="center" wrapText="1"/>
    </xf>
    <xf numFmtId="0" fontId="8" fillId="0" borderId="0" xfId="0" applyFont="1" applyFill="1" applyAlignment="1">
      <alignment vertical="center" wrapText="1"/>
    </xf>
    <xf numFmtId="164" fontId="8" fillId="0" borderId="0" xfId="0" applyNumberFormat="1" applyFont="1" applyFill="1" applyBorder="1" applyAlignment="1">
      <alignment horizontal="right" vertical="center" wrapText="1"/>
    </xf>
    <xf numFmtId="44" fontId="8" fillId="0" borderId="0" xfId="0" applyNumberFormat="1" applyFont="1" applyFill="1" applyBorder="1" applyAlignment="1">
      <alignment vertical="center" wrapText="1"/>
    </xf>
    <xf numFmtId="164" fontId="8" fillId="0" borderId="0"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0" xfId="4" applyFont="1" applyFill="1" applyBorder="1" applyAlignment="1">
      <alignment horizontal="center" vertical="center"/>
    </xf>
    <xf numFmtId="0" fontId="7" fillId="0" borderId="0" xfId="0" applyFont="1" applyAlignment="1">
      <alignment vertical="center"/>
    </xf>
    <xf numFmtId="0" fontId="7" fillId="0" borderId="0" xfId="0" applyFont="1" applyFill="1" applyAlignment="1">
      <alignment vertical="center"/>
    </xf>
    <xf numFmtId="0" fontId="20" fillId="0" borderId="0" xfId="0" applyFont="1" applyAlignment="1">
      <alignment vertical="center"/>
    </xf>
    <xf numFmtId="44" fontId="7" fillId="0" borderId="0" xfId="0" applyNumberFormat="1" applyFont="1" applyBorder="1" applyAlignment="1">
      <alignment horizontal="right" vertical="center"/>
    </xf>
    <xf numFmtId="3" fontId="8" fillId="0" borderId="1" xfId="5" applyNumberFormat="1" applyFont="1" applyFill="1" applyBorder="1" applyAlignment="1">
      <alignment horizontal="center" vertical="center"/>
    </xf>
    <xf numFmtId="0" fontId="8" fillId="0" borderId="7" xfId="10" applyFont="1" applyBorder="1" applyAlignment="1">
      <alignment vertical="center"/>
    </xf>
    <xf numFmtId="0" fontId="7" fillId="0" borderId="0" xfId="10" applyFont="1" applyAlignment="1">
      <alignment horizontal="center" vertical="center"/>
    </xf>
    <xf numFmtId="0" fontId="8" fillId="0" borderId="0" xfId="10" applyFont="1" applyAlignment="1">
      <alignment horizontal="center" vertical="center"/>
    </xf>
    <xf numFmtId="164" fontId="7" fillId="0" borderId="0" xfId="10" applyNumberFormat="1" applyFont="1" applyAlignment="1">
      <alignment horizontal="center" vertical="center"/>
    </xf>
    <xf numFmtId="164" fontId="7" fillId="0" borderId="0" xfId="10" applyNumberFormat="1" applyFont="1" applyAlignment="1">
      <alignment horizontal="right" vertical="center"/>
    </xf>
    <xf numFmtId="9" fontId="7" fillId="0" borderId="0" xfId="10" applyNumberFormat="1" applyFont="1" applyAlignment="1">
      <alignment horizontal="center" vertical="center"/>
    </xf>
    <xf numFmtId="164" fontId="7" fillId="0" borderId="7" xfId="10" applyNumberFormat="1" applyFont="1" applyBorder="1" applyAlignment="1">
      <alignment horizontal="center" vertical="center"/>
    </xf>
    <xf numFmtId="0" fontId="7" fillId="0" borderId="0" xfId="10" applyFont="1" applyBorder="1" applyAlignment="1">
      <alignment horizontal="center" vertical="center"/>
    </xf>
    <xf numFmtId="0" fontId="7" fillId="0" borderId="1" xfId="10" applyFont="1" applyBorder="1" applyAlignment="1">
      <alignment horizontal="center" vertical="center"/>
    </xf>
    <xf numFmtId="3" fontId="7" fillId="0" borderId="1" xfId="10" applyNumberFormat="1" applyFont="1" applyBorder="1" applyAlignment="1">
      <alignment horizontal="center" vertical="center"/>
    </xf>
    <xf numFmtId="0" fontId="7" fillId="0" borderId="1" xfId="10" applyFont="1" applyFill="1" applyBorder="1" applyAlignment="1">
      <alignment horizontal="center" vertical="center"/>
    </xf>
    <xf numFmtId="3" fontId="7" fillId="0" borderId="1" xfId="10" applyNumberFormat="1" applyFont="1" applyFill="1" applyBorder="1" applyAlignment="1">
      <alignment horizontal="center" vertical="center"/>
    </xf>
    <xf numFmtId="3" fontId="8" fillId="0" borderId="1" xfId="0" applyNumberFormat="1" applyFont="1" applyBorder="1" applyAlignment="1">
      <alignment horizontal="center" vertical="center" wrapText="1"/>
    </xf>
    <xf numFmtId="3" fontId="8" fillId="0" borderId="1" xfId="0" applyNumberFormat="1" applyFont="1" applyFill="1" applyBorder="1" applyAlignment="1">
      <alignment horizontal="center" vertical="center" wrapText="1"/>
    </xf>
    <xf numFmtId="0" fontId="7" fillId="0" borderId="0" xfId="0" applyFont="1" applyFill="1" applyAlignment="1">
      <alignment horizontal="right" vertical="center" wrapText="1"/>
    </xf>
    <xf numFmtId="3" fontId="8" fillId="0" borderId="1" xfId="0" applyNumberFormat="1" applyFont="1" applyFill="1" applyBorder="1" applyAlignment="1">
      <alignment horizontal="center" vertical="center"/>
    </xf>
    <xf numFmtId="3" fontId="8" fillId="0" borderId="1" xfId="0" applyNumberFormat="1" applyFont="1" applyBorder="1" applyAlignment="1">
      <alignment horizontal="center" vertical="center"/>
    </xf>
    <xf numFmtId="0" fontId="7" fillId="0" borderId="0" xfId="10" applyFont="1" applyFill="1" applyBorder="1" applyAlignment="1">
      <alignment horizontal="center" vertical="center"/>
    </xf>
    <xf numFmtId="0" fontId="7" fillId="0" borderId="1" xfId="0" applyFont="1" applyBorder="1" applyAlignment="1">
      <alignment horizontal="center" vertical="center"/>
    </xf>
    <xf numFmtId="0" fontId="7" fillId="0" borderId="1" xfId="10" applyFont="1" applyBorder="1" applyAlignment="1">
      <alignment vertical="center" wrapText="1"/>
    </xf>
    <xf numFmtId="0" fontId="7" fillId="0" borderId="1" xfId="4" applyFont="1" applyBorder="1" applyAlignment="1">
      <alignment horizontal="center" vertical="center" wrapText="1"/>
    </xf>
    <xf numFmtId="164" fontId="14" fillId="0" borderId="0" xfId="0" applyNumberFormat="1" applyFont="1" applyBorder="1" applyAlignment="1">
      <alignment horizontal="right" vertical="center" wrapText="1"/>
    </xf>
    <xf numFmtId="3" fontId="7" fillId="0" borderId="1" xfId="0" applyNumberFormat="1" applyFont="1" applyBorder="1" applyAlignment="1">
      <alignment horizontal="center" vertical="center"/>
    </xf>
    <xf numFmtId="1" fontId="7" fillId="0" borderId="1" xfId="10" applyNumberFormat="1" applyFont="1" applyBorder="1" applyAlignment="1">
      <alignment horizontal="center" vertical="center"/>
    </xf>
    <xf numFmtId="0" fontId="7" fillId="0" borderId="1" xfId="10" applyNumberFormat="1" applyFont="1" applyFill="1" applyBorder="1" applyAlignment="1">
      <alignment horizontal="center" vertical="center"/>
    </xf>
    <xf numFmtId="1" fontId="7" fillId="0" borderId="1" xfId="10" applyNumberFormat="1" applyFont="1" applyFill="1" applyBorder="1" applyAlignment="1">
      <alignment horizontal="center" vertical="center"/>
    </xf>
    <xf numFmtId="0" fontId="7" fillId="0" borderId="1" xfId="10" applyFont="1" applyFill="1" applyBorder="1" applyAlignment="1">
      <alignment horizontal="center" vertical="center" wrapText="1"/>
    </xf>
    <xf numFmtId="3" fontId="7" fillId="0" borderId="1" xfId="10" applyNumberFormat="1" applyFont="1" applyFill="1" applyBorder="1" applyAlignment="1">
      <alignment horizontal="center" vertical="center" wrapText="1"/>
    </xf>
    <xf numFmtId="0" fontId="7" fillId="0" borderId="1" xfId="4" applyFont="1" applyBorder="1" applyAlignment="1">
      <alignment horizontal="center" vertical="center"/>
    </xf>
    <xf numFmtId="0" fontId="7" fillId="0" borderId="1" xfId="10" applyFont="1" applyFill="1" applyBorder="1" applyAlignment="1">
      <alignment horizontal="left" vertical="center" wrapText="1"/>
    </xf>
    <xf numFmtId="0" fontId="7" fillId="0" borderId="1" xfId="10" applyFont="1" applyBorder="1" applyAlignment="1">
      <alignment horizontal="center" vertical="center" wrapText="1"/>
    </xf>
    <xf numFmtId="3" fontId="7" fillId="0" borderId="1" xfId="10" applyNumberFormat="1" applyFont="1" applyBorder="1" applyAlignment="1">
      <alignment horizontal="center" vertical="center" wrapText="1"/>
    </xf>
    <xf numFmtId="0" fontId="8" fillId="0" borderId="1" xfId="10" applyFont="1" applyFill="1" applyBorder="1" applyAlignment="1">
      <alignment horizontal="left" vertical="center" wrapText="1"/>
    </xf>
    <xf numFmtId="0" fontId="8" fillId="0" borderId="1" xfId="10" applyFont="1" applyBorder="1" applyAlignment="1">
      <alignment horizontal="left" vertical="center" wrapText="1"/>
    </xf>
    <xf numFmtId="0" fontId="7" fillId="0" borderId="1" xfId="10" applyFont="1" applyBorder="1" applyAlignment="1">
      <alignment horizontal="left" vertical="center" wrapText="1"/>
    </xf>
    <xf numFmtId="3" fontId="7" fillId="0" borderId="1" xfId="4" applyNumberFormat="1" applyFont="1" applyBorder="1" applyAlignment="1">
      <alignment horizontal="center" vertical="center"/>
    </xf>
    <xf numFmtId="0" fontId="7" fillId="0" borderId="3" xfId="10" applyFont="1" applyBorder="1" applyAlignment="1">
      <alignment horizontal="center" vertical="center"/>
    </xf>
    <xf numFmtId="0" fontId="7" fillId="0" borderId="3" xfId="4" applyFont="1" applyBorder="1" applyAlignment="1">
      <alignment horizontal="center" vertical="center"/>
    </xf>
    <xf numFmtId="3" fontId="7" fillId="0" borderId="3" xfId="10" applyNumberFormat="1" applyFont="1" applyBorder="1" applyAlignment="1">
      <alignment horizontal="center" vertical="center"/>
    </xf>
    <xf numFmtId="3" fontId="7" fillId="0" borderId="1" xfId="4" applyNumberFormat="1" applyFont="1" applyBorder="1" applyAlignment="1">
      <alignment horizontal="center" vertical="center" wrapText="1"/>
    </xf>
    <xf numFmtId="0" fontId="8" fillId="0" borderId="5" xfId="0" applyFont="1" applyBorder="1" applyAlignment="1">
      <alignment vertical="center" wrapText="1"/>
    </xf>
    <xf numFmtId="0" fontId="7" fillId="0" borderId="1" xfId="8" applyFont="1" applyBorder="1" applyAlignment="1">
      <alignment horizontal="center" vertical="center"/>
    </xf>
    <xf numFmtId="0" fontId="7" fillId="0" borderId="1" xfId="2" applyFont="1" applyFill="1" applyBorder="1" applyAlignment="1">
      <alignment horizontal="center" vertical="center" wrapText="1"/>
    </xf>
    <xf numFmtId="164" fontId="8" fillId="0" borderId="3" xfId="0" applyNumberFormat="1" applyFont="1" applyBorder="1" applyAlignment="1">
      <alignment horizontal="center" vertical="center" wrapText="1"/>
    </xf>
    <xf numFmtId="0" fontId="8" fillId="0" borderId="0" xfId="0" applyFont="1" applyAlignment="1">
      <alignment vertical="center"/>
    </xf>
    <xf numFmtId="0" fontId="7" fillId="0" borderId="2" xfId="4" applyFont="1" applyFill="1" applyBorder="1" applyAlignment="1">
      <alignment horizontal="center" vertical="center"/>
    </xf>
    <xf numFmtId="3" fontId="7" fillId="0" borderId="2" xfId="4" applyNumberFormat="1" applyFont="1" applyFill="1" applyBorder="1" applyAlignment="1">
      <alignment horizontal="center" vertical="center"/>
    </xf>
    <xf numFmtId="2" fontId="7" fillId="0" borderId="1" xfId="0" applyNumberFormat="1" applyFont="1" applyFill="1" applyBorder="1" applyAlignment="1">
      <alignment vertical="center" wrapText="1"/>
    </xf>
    <xf numFmtId="0" fontId="20" fillId="0" borderId="0" xfId="0" applyFont="1" applyAlignment="1">
      <alignment horizontal="left" vertical="center"/>
    </xf>
    <xf numFmtId="44" fontId="20" fillId="0" borderId="0" xfId="0" applyNumberFormat="1" applyFont="1" applyBorder="1" applyAlignment="1">
      <alignment horizontal="center" vertical="center"/>
    </xf>
    <xf numFmtId="0" fontId="8" fillId="0" borderId="7" xfId="10" applyFont="1" applyBorder="1" applyAlignment="1">
      <alignment horizontal="center" vertical="center" wrapText="1"/>
    </xf>
    <xf numFmtId="0" fontId="8" fillId="0" borderId="7" xfId="10" applyFont="1" applyFill="1" applyBorder="1" applyAlignment="1">
      <alignment horizontal="center" vertical="center" wrapText="1"/>
    </xf>
    <xf numFmtId="164" fontId="8" fillId="0" borderId="7" xfId="10" applyNumberFormat="1" applyFont="1" applyBorder="1" applyAlignment="1">
      <alignment horizontal="center" vertical="center" wrapText="1"/>
    </xf>
    <xf numFmtId="0" fontId="8" fillId="0" borderId="0" xfId="10" applyFont="1" applyBorder="1" applyAlignment="1">
      <alignment vertical="center"/>
    </xf>
    <xf numFmtId="3" fontId="8" fillId="0" borderId="0" xfId="10" applyNumberFormat="1" applyFont="1" applyBorder="1" applyAlignment="1">
      <alignment horizontal="center" vertical="center"/>
    </xf>
    <xf numFmtId="164" fontId="7" fillId="0" borderId="0" xfId="10" applyNumberFormat="1" applyFont="1" applyFill="1" applyBorder="1" applyAlignment="1">
      <alignment horizontal="center" vertical="center"/>
    </xf>
    <xf numFmtId="164" fontId="7" fillId="0" borderId="0" xfId="10" applyNumberFormat="1" applyFont="1" applyBorder="1" applyAlignment="1">
      <alignment horizontal="center" vertical="center"/>
    </xf>
    <xf numFmtId="164" fontId="7" fillId="0" borderId="0" xfId="10" applyNumberFormat="1" applyFont="1" applyFill="1" applyBorder="1" applyAlignment="1">
      <alignment horizontal="right" vertical="center"/>
    </xf>
    <xf numFmtId="9" fontId="7" fillId="0" borderId="0" xfId="10" applyNumberFormat="1" applyFont="1" applyBorder="1" applyAlignment="1">
      <alignment horizontal="center" vertical="center"/>
    </xf>
    <xf numFmtId="0" fontId="7" fillId="0" borderId="0" xfId="10" applyFont="1" applyBorder="1" applyAlignment="1">
      <alignment horizontal="center" vertical="center" wrapText="1"/>
    </xf>
    <xf numFmtId="3" fontId="7" fillId="0" borderId="2" xfId="10" applyNumberFormat="1" applyFont="1" applyBorder="1" applyAlignment="1">
      <alignment horizontal="center" vertical="center"/>
    </xf>
    <xf numFmtId="3" fontId="8" fillId="0" borderId="2" xfId="10" applyNumberFormat="1" applyFont="1" applyBorder="1" applyAlignment="1">
      <alignment horizontal="center" vertical="center"/>
    </xf>
    <xf numFmtId="3" fontId="8" fillId="0" borderId="1" xfId="10" applyNumberFormat="1" applyFont="1" applyBorder="1" applyAlignment="1">
      <alignment horizontal="center" vertical="center"/>
    </xf>
    <xf numFmtId="3" fontId="7" fillId="0" borderId="0" xfId="10" applyNumberFormat="1" applyFont="1" applyBorder="1" applyAlignment="1">
      <alignment horizontal="center" vertical="center"/>
    </xf>
    <xf numFmtId="0" fontId="7" fillId="0" borderId="2" xfId="10" applyFont="1" applyBorder="1" applyAlignment="1">
      <alignment horizontal="left" vertical="center" wrapText="1"/>
    </xf>
    <xf numFmtId="164" fontId="8" fillId="0" borderId="0" xfId="10" applyNumberFormat="1" applyFont="1" applyAlignment="1">
      <alignment horizontal="center" vertical="center"/>
    </xf>
    <xf numFmtId="164" fontId="8" fillId="0" borderId="0" xfId="10" applyNumberFormat="1" applyFont="1" applyAlignment="1">
      <alignment horizontal="right" vertical="center"/>
    </xf>
    <xf numFmtId="9" fontId="8" fillId="0" borderId="0" xfId="10" applyNumberFormat="1" applyFont="1" applyAlignment="1">
      <alignment horizontal="center" vertical="center"/>
    </xf>
    <xf numFmtId="164" fontId="8" fillId="0" borderId="7" xfId="10" applyNumberFormat="1" applyFont="1" applyBorder="1" applyAlignment="1">
      <alignment horizontal="center" vertical="center"/>
    </xf>
    <xf numFmtId="49" fontId="7" fillId="0" borderId="1" xfId="10" applyNumberFormat="1" applyFont="1" applyBorder="1" applyAlignment="1">
      <alignment horizontal="center" vertical="center"/>
    </xf>
    <xf numFmtId="0" fontId="7" fillId="0" borderId="2" xfId="10" applyFont="1" applyBorder="1" applyAlignment="1">
      <alignment horizontal="center" vertical="center"/>
    </xf>
    <xf numFmtId="0" fontId="8" fillId="0" borderId="0" xfId="10" applyFont="1" applyFill="1" applyBorder="1" applyAlignment="1">
      <alignment horizontal="center" vertical="center" wrapText="1"/>
    </xf>
    <xf numFmtId="164" fontId="7" fillId="0" borderId="0" xfId="10" applyNumberFormat="1" applyFont="1" applyBorder="1" applyAlignment="1">
      <alignment horizontal="center" vertical="center" wrapText="1"/>
    </xf>
    <xf numFmtId="7" fontId="7" fillId="0" borderId="0" xfId="10" applyNumberFormat="1" applyFont="1" applyBorder="1" applyAlignment="1">
      <alignment horizontal="center" vertical="center" wrapText="1"/>
    </xf>
    <xf numFmtId="164" fontId="7" fillId="0" borderId="0" xfId="10" applyNumberFormat="1" applyFont="1" applyBorder="1" applyAlignment="1">
      <alignment horizontal="right" vertical="center"/>
    </xf>
    <xf numFmtId="0" fontId="8" fillId="0" borderId="2" xfId="10" applyFont="1" applyBorder="1" applyAlignment="1">
      <alignment horizontal="left" vertical="center" wrapText="1"/>
    </xf>
    <xf numFmtId="0" fontId="8" fillId="0" borderId="0" xfId="10" applyFont="1" applyBorder="1" applyAlignment="1">
      <alignment horizontal="center" vertical="center"/>
    </xf>
    <xf numFmtId="0" fontId="7" fillId="0" borderId="1" xfId="10" applyFont="1" applyFill="1" applyBorder="1" applyAlignment="1">
      <alignment vertical="center" wrapText="1"/>
    </xf>
    <xf numFmtId="0" fontId="7" fillId="0" borderId="7" xfId="10" applyFont="1" applyFill="1" applyBorder="1" applyAlignment="1">
      <alignment horizontal="center" vertical="center"/>
    </xf>
    <xf numFmtId="0" fontId="7" fillId="0" borderId="7" xfId="4" applyFont="1" applyFill="1" applyBorder="1" applyAlignment="1">
      <alignment horizontal="center" vertical="center"/>
    </xf>
    <xf numFmtId="3" fontId="7" fillId="0" borderId="7" xfId="10" applyNumberFormat="1" applyFont="1" applyFill="1" applyBorder="1" applyAlignment="1">
      <alignment horizontal="center" vertical="center"/>
    </xf>
    <xf numFmtId="3" fontId="8" fillId="0" borderId="7" xfId="10" applyNumberFormat="1" applyFont="1" applyFill="1" applyBorder="1" applyAlignment="1">
      <alignment horizontal="center" vertical="center"/>
    </xf>
    <xf numFmtId="164" fontId="7" fillId="0" borderId="7" xfId="10" applyNumberFormat="1" applyFont="1" applyFill="1" applyBorder="1" applyAlignment="1">
      <alignment horizontal="center" vertical="center"/>
    </xf>
    <xf numFmtId="164" fontId="7" fillId="0" borderId="7" xfId="10" applyNumberFormat="1" applyFont="1" applyFill="1" applyBorder="1" applyAlignment="1">
      <alignment horizontal="right" vertical="center"/>
    </xf>
    <xf numFmtId="9" fontId="7" fillId="0" borderId="7" xfId="10" applyNumberFormat="1" applyFont="1" applyFill="1" applyBorder="1" applyAlignment="1">
      <alignment horizontal="center" vertical="center"/>
    </xf>
    <xf numFmtId="0" fontId="7" fillId="0" borderId="0" xfId="0" applyFont="1" applyAlignment="1">
      <alignment horizontal="center" vertical="center"/>
    </xf>
    <xf numFmtId="0" fontId="7" fillId="0" borderId="7" xfId="10" applyFont="1" applyBorder="1" applyAlignment="1">
      <alignment horizontal="center" vertical="center"/>
    </xf>
    <xf numFmtId="0" fontId="8" fillId="0" borderId="7" xfId="10" applyFont="1" applyBorder="1" applyAlignment="1">
      <alignment vertical="center" wrapText="1"/>
    </xf>
    <xf numFmtId="0" fontId="7" fillId="0" borderId="7" xfId="10" applyFont="1" applyBorder="1" applyAlignment="1">
      <alignment vertical="center" wrapText="1"/>
    </xf>
    <xf numFmtId="165" fontId="7" fillId="0" borderId="0" xfId="10" applyNumberFormat="1" applyFont="1" applyBorder="1" applyAlignment="1">
      <alignment horizontal="right" vertical="center"/>
    </xf>
    <xf numFmtId="0" fontId="7" fillId="0" borderId="7" xfId="10" applyFont="1" applyBorder="1" applyAlignment="1">
      <alignment horizontal="center" vertical="center" wrapText="1"/>
    </xf>
    <xf numFmtId="0" fontId="7" fillId="0" borderId="0" xfId="10" applyFont="1" applyFill="1" applyAlignment="1">
      <alignment horizontal="center" vertical="center"/>
    </xf>
    <xf numFmtId="0" fontId="7" fillId="0" borderId="4" xfId="10" applyFont="1" applyBorder="1" applyAlignment="1">
      <alignment vertical="center"/>
    </xf>
    <xf numFmtId="0" fontId="7" fillId="0" borderId="7" xfId="10" applyFont="1" applyBorder="1" applyAlignment="1">
      <alignment vertical="center"/>
    </xf>
    <xf numFmtId="3" fontId="7" fillId="0" borderId="7" xfId="4" applyNumberFormat="1" applyFont="1" applyBorder="1" applyAlignment="1">
      <alignment horizontal="center" vertical="center" wrapText="1"/>
    </xf>
    <xf numFmtId="3" fontId="8" fillId="0" borderId="7" xfId="10" applyNumberFormat="1" applyFont="1" applyBorder="1" applyAlignment="1">
      <alignment horizontal="center" vertical="center"/>
    </xf>
    <xf numFmtId="44" fontId="7" fillId="0" borderId="7" xfId="10" applyNumberFormat="1" applyFont="1" applyBorder="1" applyAlignment="1">
      <alignment horizontal="center" vertical="center"/>
    </xf>
    <xf numFmtId="44" fontId="7" fillId="0" borderId="7" xfId="10" applyNumberFormat="1" applyFont="1" applyBorder="1" applyAlignment="1">
      <alignment horizontal="right" vertical="center"/>
    </xf>
    <xf numFmtId="9" fontId="7" fillId="0" borderId="7" xfId="10" applyNumberFormat="1" applyFont="1" applyBorder="1" applyAlignment="1">
      <alignment horizontal="center" vertical="center"/>
    </xf>
    <xf numFmtId="0" fontId="7" fillId="0" borderId="0" xfId="4" applyFont="1" applyAlignment="1">
      <alignment horizontal="center" vertical="center"/>
    </xf>
    <xf numFmtId="0" fontId="7" fillId="0" borderId="1" xfId="9" applyFont="1" applyBorder="1" applyAlignment="1">
      <alignment vertical="center" wrapText="1"/>
    </xf>
    <xf numFmtId="0" fontId="7" fillId="0" borderId="0" xfId="0" applyFont="1" applyBorder="1" applyAlignment="1">
      <alignment horizontal="center" vertical="center"/>
    </xf>
    <xf numFmtId="0" fontId="7" fillId="0" borderId="1" xfId="0" applyFont="1" applyBorder="1" applyAlignment="1">
      <alignment vertical="center" wrapText="1"/>
    </xf>
    <xf numFmtId="0" fontId="8" fillId="0" borderId="7" xfId="0" applyFont="1" applyBorder="1" applyAlignment="1">
      <alignment vertical="center"/>
    </xf>
    <xf numFmtId="3" fontId="8" fillId="0" borderId="0" xfId="5" applyNumberFormat="1" applyFont="1" applyFill="1" applyBorder="1" applyAlignment="1">
      <alignment horizontal="center" vertical="center"/>
    </xf>
    <xf numFmtId="0" fontId="7" fillId="0" borderId="2" xfId="9" applyFont="1" applyFill="1" applyBorder="1" applyAlignment="1">
      <alignment vertical="center" wrapText="1"/>
    </xf>
    <xf numFmtId="0" fontId="7" fillId="0" borderId="0" xfId="10" applyFont="1" applyFill="1" applyAlignment="1">
      <alignment horizontal="left" vertical="center" wrapText="1"/>
    </xf>
    <xf numFmtId="0" fontId="7" fillId="0" borderId="2" xfId="4" applyFont="1" applyBorder="1" applyAlignment="1">
      <alignment horizontal="center" vertical="center"/>
    </xf>
    <xf numFmtId="0" fontId="7" fillId="0" borderId="0" xfId="10" applyFont="1" applyAlignment="1">
      <alignment horizontal="left" vertical="center" wrapText="1"/>
    </xf>
    <xf numFmtId="0" fontId="7" fillId="0" borderId="6" xfId="4" applyFont="1" applyFill="1" applyBorder="1" applyAlignment="1">
      <alignment horizontal="center" vertical="center"/>
    </xf>
    <xf numFmtId="0" fontId="8" fillId="0" borderId="7" xfId="10" applyFont="1" applyFill="1" applyBorder="1" applyAlignment="1">
      <alignment vertical="center"/>
    </xf>
    <xf numFmtId="0" fontId="8" fillId="0" borderId="0" xfId="10" applyFont="1" applyFill="1" applyAlignment="1">
      <alignment horizontal="center" vertical="center"/>
    </xf>
    <xf numFmtId="164" fontId="7" fillId="0" borderId="0" xfId="10" applyNumberFormat="1" applyFont="1" applyFill="1" applyAlignment="1">
      <alignment horizontal="center" vertical="center"/>
    </xf>
    <xf numFmtId="164" fontId="7" fillId="0" borderId="0" xfId="10" applyNumberFormat="1" applyFont="1" applyFill="1" applyAlignment="1">
      <alignment horizontal="right" vertical="center"/>
    </xf>
    <xf numFmtId="9" fontId="7" fillId="0" borderId="0" xfId="10" applyNumberFormat="1" applyFont="1" applyFill="1" applyAlignment="1">
      <alignment horizontal="center" vertical="center"/>
    </xf>
    <xf numFmtId="164" fontId="8" fillId="0" borderId="0" xfId="10" applyNumberFormat="1" applyFont="1" applyFill="1" applyAlignment="1">
      <alignment horizontal="center" vertical="center"/>
    </xf>
    <xf numFmtId="164" fontId="8" fillId="0" borderId="0" xfId="10" applyNumberFormat="1" applyFont="1" applyFill="1" applyAlignment="1">
      <alignment horizontal="right" vertical="center"/>
    </xf>
    <xf numFmtId="9" fontId="8" fillId="0" borderId="0" xfId="10" applyNumberFormat="1" applyFont="1" applyFill="1" applyAlignment="1">
      <alignment horizontal="center" vertical="center"/>
    </xf>
    <xf numFmtId="164" fontId="8" fillId="0" borderId="7" xfId="10" applyNumberFormat="1" applyFont="1" applyFill="1" applyBorder="1" applyAlignment="1">
      <alignment horizontal="center" vertical="center"/>
    </xf>
    <xf numFmtId="0" fontId="7" fillId="0" borderId="0" xfId="10" applyFont="1" applyFill="1" applyAlignment="1">
      <alignment horizontal="center" vertical="center" wrapText="1"/>
    </xf>
    <xf numFmtId="0" fontId="8" fillId="0" borderId="0" xfId="10" applyFont="1" applyFill="1" applyAlignment="1">
      <alignment horizontal="center" vertical="center" wrapText="1"/>
    </xf>
    <xf numFmtId="164" fontId="7" fillId="0" borderId="0" xfId="10" applyNumberFormat="1" applyFont="1" applyFill="1" applyAlignment="1">
      <alignment horizontal="center" vertical="center" wrapText="1"/>
    </xf>
    <xf numFmtId="164" fontId="7" fillId="0" borderId="0" xfId="10" applyNumberFormat="1" applyFont="1" applyFill="1" applyAlignment="1">
      <alignment horizontal="right" vertical="center" wrapText="1"/>
    </xf>
    <xf numFmtId="9" fontId="7" fillId="0" borderId="0" xfId="10" applyNumberFormat="1" applyFont="1" applyFill="1" applyAlignment="1">
      <alignment horizontal="center" vertical="center" wrapText="1"/>
    </xf>
    <xf numFmtId="164" fontId="7" fillId="0" borderId="7" xfId="10" applyNumberFormat="1" applyFont="1" applyFill="1" applyBorder="1" applyAlignment="1">
      <alignment horizontal="center" vertical="center" wrapText="1"/>
    </xf>
    <xf numFmtId="0" fontId="7" fillId="0" borderId="0" xfId="10" applyFont="1" applyFill="1" applyBorder="1" applyAlignment="1">
      <alignment horizontal="center" vertical="center" wrapText="1"/>
    </xf>
    <xf numFmtId="0" fontId="8" fillId="0" borderId="0" xfId="10" applyFont="1" applyBorder="1" applyAlignment="1">
      <alignment horizontal="center" vertical="center" wrapText="1"/>
    </xf>
    <xf numFmtId="164" fontId="8" fillId="0" borderId="0" xfId="10" applyNumberFormat="1" applyFont="1" applyBorder="1" applyAlignment="1">
      <alignment horizontal="center" vertical="center" wrapText="1"/>
    </xf>
    <xf numFmtId="164" fontId="8" fillId="0" borderId="0" xfId="10" applyNumberFormat="1" applyFont="1" applyBorder="1" applyAlignment="1">
      <alignment horizontal="right" vertical="center"/>
    </xf>
    <xf numFmtId="9" fontId="8" fillId="0" borderId="0" xfId="10" applyNumberFormat="1" applyFont="1" applyBorder="1" applyAlignment="1">
      <alignment horizontal="center" vertical="center"/>
    </xf>
    <xf numFmtId="9" fontId="8" fillId="0" borderId="0" xfId="4" applyNumberFormat="1" applyFont="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textRotation="90" wrapText="1"/>
    </xf>
    <xf numFmtId="2" fontId="7" fillId="4" borderId="1" xfId="0" applyNumberFormat="1" applyFont="1" applyFill="1" applyBorder="1" applyAlignment="1">
      <alignment horizontal="center" vertical="center" wrapText="1"/>
    </xf>
    <xf numFmtId="0" fontId="7" fillId="4" borderId="1" xfId="0" applyNumberFormat="1" applyFont="1" applyFill="1" applyBorder="1" applyAlignment="1">
      <alignment horizontal="center" vertical="center" wrapText="1"/>
    </xf>
    <xf numFmtId="44" fontId="7" fillId="4" borderId="1" xfId="0" applyNumberFormat="1" applyFont="1" applyFill="1" applyBorder="1" applyAlignment="1">
      <alignment vertical="center" wrapText="1"/>
    </xf>
    <xf numFmtId="44" fontId="8" fillId="4" borderId="2" xfId="0" applyNumberFormat="1" applyFont="1" applyFill="1" applyBorder="1" applyAlignment="1">
      <alignment vertical="center" wrapText="1"/>
    </xf>
    <xf numFmtId="0" fontId="8" fillId="3" borderId="1" xfId="0"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0" fontId="7" fillId="3" borderId="1" xfId="0" applyFont="1" applyFill="1" applyBorder="1" applyAlignment="1">
      <alignment vertical="center" wrapText="1"/>
    </xf>
    <xf numFmtId="0" fontId="6" fillId="3" borderId="1" xfId="0" applyFont="1" applyFill="1" applyBorder="1" applyAlignment="1">
      <alignment vertical="center" wrapText="1"/>
    </xf>
    <xf numFmtId="0" fontId="7" fillId="3" borderId="0" xfId="0" applyFont="1" applyFill="1" applyAlignment="1">
      <alignment horizontal="left" vertical="center"/>
    </xf>
    <xf numFmtId="0" fontId="7" fillId="3" borderId="0" xfId="0" applyFont="1" applyFill="1" applyAlignment="1">
      <alignment horizontal="left" vertical="center" wrapText="1"/>
    </xf>
    <xf numFmtId="0" fontId="7" fillId="3" borderId="0" xfId="0" applyFont="1" applyFill="1" applyAlignment="1">
      <alignment horizontal="right" vertical="center" wrapText="1"/>
    </xf>
    <xf numFmtId="0" fontId="7" fillId="3" borderId="0" xfId="0" applyFont="1" applyFill="1" applyAlignment="1">
      <alignment vertical="center"/>
    </xf>
    <xf numFmtId="0" fontId="7" fillId="3" borderId="0" xfId="0" applyFont="1" applyFill="1" applyAlignment="1">
      <alignment horizontal="right" vertical="center"/>
    </xf>
    <xf numFmtId="0" fontId="7" fillId="0" borderId="0" xfId="0" applyFont="1" applyAlignment="1">
      <alignment vertical="center" wrapText="1"/>
    </xf>
    <xf numFmtId="164" fontId="7" fillId="0" borderId="0" xfId="0" applyNumberFormat="1" applyFont="1" applyBorder="1" applyAlignment="1">
      <alignment horizontal="right" vertical="center" wrapText="1"/>
    </xf>
    <xf numFmtId="164" fontId="7" fillId="0" borderId="0" xfId="0" applyNumberFormat="1" applyFont="1" applyFill="1" applyBorder="1" applyAlignment="1">
      <alignment horizontal="right" vertical="center" wrapText="1"/>
    </xf>
    <xf numFmtId="44" fontId="7" fillId="0" borderId="0" xfId="0" applyNumberFormat="1" applyFont="1" applyFill="1" applyBorder="1" applyAlignment="1">
      <alignment vertical="center" wrapText="1"/>
    </xf>
    <xf numFmtId="0" fontId="20" fillId="3" borderId="1" xfId="0" applyFont="1" applyFill="1" applyBorder="1" applyAlignment="1">
      <alignment vertical="center" wrapText="1"/>
    </xf>
    <xf numFmtId="0" fontId="7" fillId="4" borderId="0" xfId="0" applyFont="1" applyFill="1" applyAlignment="1">
      <alignment vertical="center"/>
    </xf>
    <xf numFmtId="0" fontId="8" fillId="3" borderId="1" xfId="0" applyFont="1" applyFill="1" applyBorder="1" applyAlignment="1">
      <alignment horizontal="center" vertical="center"/>
    </xf>
    <xf numFmtId="0" fontId="8" fillId="3" borderId="1" xfId="5" applyNumberFormat="1" applyFont="1" applyFill="1" applyBorder="1" applyAlignment="1">
      <alignment horizontal="center" vertical="center"/>
    </xf>
    <xf numFmtId="44" fontId="8" fillId="3" borderId="1" xfId="0" applyNumberFormat="1" applyFont="1" applyFill="1" applyBorder="1" applyAlignment="1">
      <alignment horizontal="right" vertical="center" wrapText="1"/>
    </xf>
    <xf numFmtId="164" fontId="8" fillId="3" borderId="1" xfId="10" applyNumberFormat="1" applyFont="1" applyFill="1" applyBorder="1" applyAlignment="1">
      <alignment horizontal="right" vertical="center" wrapText="1"/>
    </xf>
    <xf numFmtId="44" fontId="8" fillId="3" borderId="1" xfId="10" applyNumberFormat="1" applyFont="1" applyFill="1" applyBorder="1" applyAlignment="1">
      <alignment horizontal="right" vertical="center"/>
    </xf>
    <xf numFmtId="164" fontId="8" fillId="3" borderId="1" xfId="10" applyNumberFormat="1" applyFont="1" applyFill="1" applyBorder="1" applyAlignment="1">
      <alignment horizontal="right" vertical="center"/>
    </xf>
    <xf numFmtId="164" fontId="8" fillId="3" borderId="2" xfId="10" applyNumberFormat="1" applyFont="1" applyFill="1" applyBorder="1" applyAlignment="1">
      <alignment horizontal="right" vertical="center"/>
    </xf>
    <xf numFmtId="164" fontId="8" fillId="3" borderId="3" xfId="10" applyNumberFormat="1" applyFont="1" applyFill="1" applyBorder="1" applyAlignment="1">
      <alignment horizontal="right" vertical="center"/>
    </xf>
    <xf numFmtId="44" fontId="8" fillId="4" borderId="1" xfId="0" applyNumberFormat="1" applyFont="1" applyFill="1" applyBorder="1" applyAlignment="1">
      <alignment vertical="center" wrapText="1"/>
    </xf>
    <xf numFmtId="7" fontId="8" fillId="3" borderId="2" xfId="10" applyNumberFormat="1" applyFont="1" applyFill="1" applyBorder="1" applyAlignment="1">
      <alignment horizontal="right" vertical="center" wrapText="1"/>
    </xf>
    <xf numFmtId="164" fontId="8" fillId="3" borderId="3" xfId="10" applyNumberFormat="1" applyFont="1" applyFill="1" applyBorder="1" applyAlignment="1">
      <alignment horizontal="right" vertical="center" wrapText="1"/>
    </xf>
    <xf numFmtId="164" fontId="8" fillId="3" borderId="2" xfId="10" applyNumberFormat="1" applyFont="1" applyFill="1" applyBorder="1" applyAlignment="1">
      <alignment horizontal="right" vertical="center" wrapText="1"/>
    </xf>
    <xf numFmtId="0" fontId="20" fillId="3" borderId="0" xfId="0" applyFont="1" applyFill="1" applyBorder="1" applyAlignment="1">
      <alignment vertical="center" wrapText="1"/>
    </xf>
    <xf numFmtId="0" fontId="7" fillId="3" borderId="0" xfId="0" applyFont="1" applyFill="1" applyBorder="1" applyAlignment="1">
      <alignment vertical="center" wrapText="1"/>
    </xf>
    <xf numFmtId="164" fontId="8" fillId="3" borderId="1" xfId="0" applyNumberFormat="1" applyFont="1" applyFill="1" applyBorder="1" applyAlignment="1">
      <alignment horizontal="right" vertical="center" wrapText="1"/>
    </xf>
    <xf numFmtId="8" fontId="8" fillId="3" borderId="1" xfId="10" applyNumberFormat="1" applyFont="1" applyFill="1" applyBorder="1" applyAlignment="1">
      <alignment horizontal="right" vertical="center"/>
    </xf>
    <xf numFmtId="44" fontId="7" fillId="4" borderId="1" xfId="0" applyNumberFormat="1" applyFont="1" applyFill="1" applyBorder="1" applyAlignment="1">
      <alignment horizontal="right" vertical="center"/>
    </xf>
    <xf numFmtId="164" fontId="8" fillId="3" borderId="1" xfId="4" applyNumberFormat="1" applyFont="1" applyFill="1" applyBorder="1" applyAlignment="1">
      <alignment horizontal="right" vertical="center" wrapText="1"/>
    </xf>
    <xf numFmtId="164" fontId="8" fillId="3" borderId="1" xfId="4" applyNumberFormat="1" applyFont="1" applyFill="1" applyBorder="1" applyAlignment="1">
      <alignment horizontal="right" vertical="center"/>
    </xf>
    <xf numFmtId="164" fontId="7" fillId="4" borderId="1" xfId="0" applyNumberFormat="1" applyFont="1" applyFill="1" applyBorder="1" applyAlignment="1">
      <alignment horizontal="right" vertical="center" wrapText="1"/>
    </xf>
    <xf numFmtId="164" fontId="7" fillId="4" borderId="1" xfId="0" applyNumberFormat="1" applyFont="1" applyFill="1" applyBorder="1" applyAlignment="1">
      <alignment vertical="center"/>
    </xf>
    <xf numFmtId="9" fontId="7" fillId="3" borderId="1" xfId="0" applyNumberFormat="1" applyFont="1" applyFill="1" applyBorder="1" applyAlignment="1">
      <alignment vertical="center"/>
    </xf>
    <xf numFmtId="2" fontId="8" fillId="0" borderId="1" xfId="0" applyNumberFormat="1" applyFont="1" applyFill="1" applyBorder="1" applyAlignment="1">
      <alignment horizontal="right" vertical="center" wrapText="1"/>
    </xf>
    <xf numFmtId="9" fontId="7" fillId="3" borderId="1" xfId="10" applyNumberFormat="1" applyFont="1" applyFill="1" applyBorder="1" applyAlignment="1">
      <alignment horizontal="center" vertical="center"/>
    </xf>
    <xf numFmtId="1" fontId="7" fillId="0" borderId="1" xfId="2" applyNumberFormat="1" applyFont="1" applyBorder="1" applyAlignment="1">
      <alignment horizontal="center" vertical="center"/>
    </xf>
    <xf numFmtId="0" fontId="7" fillId="0" borderId="1" xfId="2" applyFont="1" applyBorder="1" applyAlignment="1">
      <alignment horizontal="center" vertical="center"/>
    </xf>
    <xf numFmtId="9" fontId="7" fillId="3" borderId="3" xfId="10" applyNumberFormat="1" applyFont="1" applyFill="1" applyBorder="1" applyAlignment="1">
      <alignment horizontal="center" vertical="center"/>
    </xf>
    <xf numFmtId="164" fontId="8" fillId="3" borderId="1" xfId="0" applyNumberFormat="1" applyFont="1" applyFill="1" applyBorder="1" applyAlignment="1">
      <alignment horizontal="right" vertical="center"/>
    </xf>
    <xf numFmtId="43" fontId="8" fillId="2" borderId="1" xfId="3"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xf>
    <xf numFmtId="2" fontId="8" fillId="0" borderId="1" xfId="0" applyNumberFormat="1" applyFont="1" applyFill="1" applyBorder="1" applyAlignment="1">
      <alignment vertical="center" wrapText="1"/>
    </xf>
    <xf numFmtId="0" fontId="20" fillId="4" borderId="0" xfId="0" applyFont="1" applyFill="1" applyAlignment="1">
      <alignment vertical="center"/>
    </xf>
    <xf numFmtId="0" fontId="20" fillId="3" borderId="0" xfId="0" applyFont="1" applyFill="1" applyAlignment="1">
      <alignment horizontal="left" vertical="center" wrapText="1"/>
    </xf>
    <xf numFmtId="0" fontId="20" fillId="3" borderId="0" xfId="0" applyFont="1" applyFill="1" applyAlignment="1">
      <alignment vertical="center"/>
    </xf>
    <xf numFmtId="9" fontId="7" fillId="3" borderId="1" xfId="0" applyNumberFormat="1"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10" applyFont="1" applyBorder="1" applyAlignment="1">
      <alignment horizontal="left" vertical="center" wrapText="1"/>
    </xf>
    <xf numFmtId="0" fontId="8" fillId="0" borderId="7" xfId="10" applyFont="1" applyBorder="1" applyAlignment="1">
      <alignment horizontal="right" vertical="center"/>
    </xf>
    <xf numFmtId="0" fontId="8" fillId="0" borderId="7" xfId="10" applyFont="1" applyBorder="1" applyAlignment="1">
      <alignment horizontal="center" vertical="center"/>
    </xf>
    <xf numFmtId="0" fontId="14" fillId="0" borderId="0" xfId="0" applyFont="1" applyBorder="1" applyAlignment="1">
      <alignment vertical="center"/>
    </xf>
    <xf numFmtId="0" fontId="14" fillId="0" borderId="0" xfId="0" applyFont="1" applyAlignment="1">
      <alignment vertical="center"/>
    </xf>
    <xf numFmtId="0" fontId="20" fillId="0" borderId="0" xfId="0" applyFont="1" applyBorder="1" applyAlignment="1">
      <alignment vertical="center"/>
    </xf>
    <xf numFmtId="0" fontId="7" fillId="0" borderId="0" xfId="0" applyFont="1" applyBorder="1" applyAlignment="1">
      <alignment vertical="center"/>
    </xf>
    <xf numFmtId="0" fontId="22" fillId="0" borderId="0" xfId="0" applyFont="1" applyBorder="1" applyAlignment="1">
      <alignment vertical="center"/>
    </xf>
    <xf numFmtId="0" fontId="6" fillId="0" borderId="0" xfId="0" applyFont="1" applyBorder="1" applyAlignment="1">
      <alignment vertical="center"/>
    </xf>
    <xf numFmtId="0" fontId="7" fillId="0" borderId="0" xfId="10" applyFont="1" applyBorder="1" applyAlignment="1">
      <alignment vertical="center"/>
    </xf>
    <xf numFmtId="0" fontId="23" fillId="0" borderId="0" xfId="0" applyFont="1" applyBorder="1" applyAlignment="1">
      <alignment vertical="center"/>
    </xf>
    <xf numFmtId="0" fontId="23" fillId="0" borderId="0" xfId="0" applyFont="1" applyAlignment="1">
      <alignment vertical="center"/>
    </xf>
    <xf numFmtId="0" fontId="7" fillId="0" borderId="0" xfId="10" applyFont="1" applyAlignment="1">
      <alignment vertical="center"/>
    </xf>
    <xf numFmtId="0" fontId="8" fillId="0" borderId="0" xfId="10" applyFont="1" applyAlignment="1">
      <alignment vertical="center"/>
    </xf>
    <xf numFmtId="0" fontId="7" fillId="0" borderId="0" xfId="10" applyFont="1" applyAlignment="1">
      <alignment horizontal="right" vertical="center"/>
    </xf>
    <xf numFmtId="0" fontId="7" fillId="0" borderId="7" xfId="0" applyFont="1" applyBorder="1" applyAlignment="1">
      <alignment horizontal="center" vertical="center"/>
    </xf>
    <xf numFmtId="164" fontId="7" fillId="0" borderId="7" xfId="10" applyNumberFormat="1" applyFont="1" applyBorder="1" applyAlignment="1">
      <alignment horizontal="right" vertical="center"/>
    </xf>
    <xf numFmtId="0" fontId="8" fillId="0" borderId="7" xfId="10" applyFont="1" applyBorder="1" applyAlignment="1">
      <alignment horizontal="left" vertical="center"/>
    </xf>
    <xf numFmtId="0" fontId="8" fillId="0" borderId="0" xfId="10" applyFont="1" applyAlignment="1">
      <alignment horizontal="right" vertical="center"/>
    </xf>
    <xf numFmtId="0" fontId="8" fillId="0" borderId="0" xfId="0" applyFont="1" applyBorder="1" applyAlignment="1">
      <alignment vertical="center"/>
    </xf>
    <xf numFmtId="0" fontId="6" fillId="0" borderId="0" xfId="10" applyFont="1" applyBorder="1" applyAlignment="1">
      <alignment vertical="center"/>
    </xf>
    <xf numFmtId="0" fontId="6" fillId="0" borderId="0" xfId="10" applyFont="1" applyAlignment="1">
      <alignment vertical="center"/>
    </xf>
    <xf numFmtId="0" fontId="7" fillId="0" borderId="0" xfId="10" applyFont="1" applyBorder="1" applyAlignment="1">
      <alignment horizontal="left" vertical="center"/>
    </xf>
    <xf numFmtId="0" fontId="8" fillId="0" borderId="7" xfId="4" applyFont="1" applyBorder="1" applyAlignment="1">
      <alignment vertical="center"/>
    </xf>
    <xf numFmtId="0" fontId="8" fillId="0" borderId="0" xfId="4" applyFont="1" applyAlignment="1">
      <alignment vertical="center"/>
    </xf>
    <xf numFmtId="0" fontId="7" fillId="0" borderId="0" xfId="4" applyFont="1" applyAlignment="1">
      <alignment horizontal="right" vertical="center"/>
    </xf>
    <xf numFmtId="0" fontId="7" fillId="0" borderId="7" xfId="4" applyFont="1" applyBorder="1" applyAlignment="1">
      <alignment horizontal="center" vertical="center"/>
    </xf>
    <xf numFmtId="0" fontId="8" fillId="0" borderId="7" xfId="4" applyFont="1" applyFill="1" applyBorder="1" applyAlignment="1">
      <alignment vertical="center"/>
    </xf>
    <xf numFmtId="0" fontId="7" fillId="0" borderId="0" xfId="4" applyFont="1" applyFill="1" applyAlignment="1">
      <alignment horizontal="center" vertical="center"/>
    </xf>
    <xf numFmtId="0" fontId="8" fillId="0" borderId="0" xfId="4" applyFont="1" applyFill="1" applyAlignment="1">
      <alignment horizontal="center" vertical="center"/>
    </xf>
    <xf numFmtId="164" fontId="7" fillId="0" borderId="0" xfId="4" applyNumberFormat="1" applyFont="1" applyFill="1" applyAlignment="1">
      <alignment horizontal="center" vertical="center"/>
    </xf>
    <xf numFmtId="164" fontId="7" fillId="0" borderId="0" xfId="4" applyNumberFormat="1" applyFont="1" applyFill="1" applyAlignment="1">
      <alignment horizontal="right" vertical="center"/>
    </xf>
    <xf numFmtId="164" fontId="7" fillId="0" borderId="7" xfId="4" applyNumberFormat="1" applyFont="1" applyFill="1" applyBorder="1" applyAlignment="1">
      <alignment horizontal="center" vertical="center"/>
    </xf>
    <xf numFmtId="0" fontId="8" fillId="0" borderId="7" xfId="4" applyFont="1" applyFill="1" applyBorder="1" applyAlignment="1">
      <alignment vertical="center" wrapText="1"/>
    </xf>
    <xf numFmtId="164" fontId="8" fillId="0" borderId="7" xfId="4" applyNumberFormat="1" applyFont="1" applyFill="1" applyBorder="1" applyAlignment="1">
      <alignment vertical="center"/>
    </xf>
    <xf numFmtId="164" fontId="8" fillId="0" borderId="7" xfId="4" applyNumberFormat="1" applyFont="1" applyFill="1" applyBorder="1" applyAlignment="1">
      <alignment horizontal="center" vertical="center"/>
    </xf>
    <xf numFmtId="164" fontId="7" fillId="0" borderId="0" xfId="4" applyNumberFormat="1" applyFont="1" applyFill="1" applyBorder="1" applyAlignment="1">
      <alignment horizontal="right" vertical="center"/>
    </xf>
    <xf numFmtId="164" fontId="7" fillId="0" borderId="0" xfId="4" applyNumberFormat="1" applyFont="1" applyFill="1" applyBorder="1" applyAlignment="1">
      <alignment horizontal="center" vertical="center"/>
    </xf>
    <xf numFmtId="164" fontId="7" fillId="0" borderId="7" xfId="4" applyNumberFormat="1" applyFont="1" applyFill="1" applyBorder="1" applyAlignment="1">
      <alignment horizontal="right" vertical="center"/>
    </xf>
    <xf numFmtId="0" fontId="8" fillId="0" borderId="7" xfId="2" applyFont="1" applyFill="1" applyBorder="1" applyAlignment="1">
      <alignment vertical="center"/>
    </xf>
    <xf numFmtId="0" fontId="8" fillId="0" borderId="0" xfId="2" applyFont="1" applyFill="1" applyBorder="1" applyAlignment="1">
      <alignment vertical="center"/>
    </xf>
    <xf numFmtId="0" fontId="7" fillId="0" borderId="0" xfId="0" applyFont="1" applyBorder="1" applyAlignment="1">
      <alignment horizontal="right" vertical="center"/>
    </xf>
    <xf numFmtId="0" fontId="6" fillId="0" borderId="0" xfId="10" applyFont="1" applyFill="1" applyBorder="1" applyAlignment="1">
      <alignment vertical="center"/>
    </xf>
    <xf numFmtId="0" fontId="5" fillId="0" borderId="0" xfId="10" applyFont="1" applyBorder="1" applyAlignment="1">
      <alignment vertical="center"/>
    </xf>
    <xf numFmtId="0" fontId="5" fillId="0" borderId="0" xfId="0" applyFont="1" applyAlignment="1">
      <alignment vertical="center"/>
    </xf>
    <xf numFmtId="0" fontId="15" fillId="0" borderId="1" xfId="10" applyFont="1" applyFill="1" applyBorder="1" applyAlignment="1">
      <alignment horizontal="left" vertical="center" wrapText="1"/>
    </xf>
    <xf numFmtId="0" fontId="6" fillId="0" borderId="0" xfId="10" applyFont="1" applyFill="1" applyBorder="1" applyAlignment="1">
      <alignment vertical="center" wrapText="1"/>
    </xf>
    <xf numFmtId="0" fontId="6" fillId="0" borderId="0" xfId="0" applyFont="1" applyAlignment="1">
      <alignment vertical="center" wrapText="1"/>
    </xf>
    <xf numFmtId="0" fontId="8" fillId="0" borderId="7" xfId="10" applyNumberFormat="1" applyFont="1" applyBorder="1" applyAlignment="1">
      <alignment vertical="center"/>
    </xf>
    <xf numFmtId="0" fontId="15" fillId="0" borderId="1" xfId="0" applyFont="1" applyBorder="1" applyAlignment="1">
      <alignment horizontal="justify" vertical="center" wrapText="1"/>
    </xf>
    <xf numFmtId="0" fontId="8" fillId="0" borderId="7" xfId="4" applyNumberFormat="1" applyFont="1" applyBorder="1" applyAlignment="1">
      <alignment vertical="center" wrapText="1"/>
    </xf>
    <xf numFmtId="0" fontId="8" fillId="0" borderId="0" xfId="4" applyFont="1" applyBorder="1" applyAlignment="1">
      <alignment horizontal="center" vertical="center" wrapText="1"/>
    </xf>
    <xf numFmtId="164" fontId="8" fillId="0" borderId="0" xfId="4" applyNumberFormat="1" applyFont="1" applyBorder="1" applyAlignment="1">
      <alignment horizontal="center" vertical="center" wrapText="1"/>
    </xf>
    <xf numFmtId="164" fontId="8" fillId="0" borderId="0" xfId="4" applyNumberFormat="1" applyFont="1" applyBorder="1" applyAlignment="1">
      <alignment horizontal="right" vertical="center"/>
    </xf>
    <xf numFmtId="164" fontId="8" fillId="0" borderId="7" xfId="4" applyNumberFormat="1" applyFont="1" applyBorder="1" applyAlignment="1">
      <alignment horizontal="center" vertical="center"/>
    </xf>
    <xf numFmtId="0" fontId="5" fillId="0" borderId="0" xfId="0" applyFont="1" applyBorder="1" applyAlignment="1">
      <alignment vertical="center"/>
    </xf>
    <xf numFmtId="0" fontId="15" fillId="0" borderId="1" xfId="10" applyFont="1" applyFill="1" applyBorder="1" applyAlignment="1">
      <alignment vertical="center" wrapText="1"/>
    </xf>
    <xf numFmtId="0" fontId="6" fillId="3" borderId="0" xfId="0" applyFont="1" applyFill="1" applyAlignment="1">
      <alignment vertical="center"/>
    </xf>
    <xf numFmtId="0" fontId="15" fillId="0" borderId="2" xfId="10" applyFont="1" applyBorder="1" applyAlignment="1">
      <alignment horizontal="left" vertical="center" wrapText="1"/>
    </xf>
    <xf numFmtId="0" fontId="16" fillId="0" borderId="1" xfId="10" applyFont="1" applyBorder="1" applyAlignment="1">
      <alignment horizontal="left" vertical="center" wrapText="1"/>
    </xf>
    <xf numFmtId="0" fontId="15" fillId="0" borderId="3" xfId="10" applyFont="1" applyBorder="1" applyAlignment="1">
      <alignment horizontal="left" vertical="center" wrapText="1"/>
    </xf>
    <xf numFmtId="0" fontId="15" fillId="0" borderId="1" xfId="0" applyFont="1" applyFill="1" applyBorder="1" applyAlignment="1">
      <alignment horizontal="left" vertical="center" wrapText="1"/>
    </xf>
    <xf numFmtId="0" fontId="16" fillId="0" borderId="1" xfId="10" applyFont="1" applyFill="1" applyBorder="1" applyAlignment="1">
      <alignment horizontal="left" vertical="center" wrapText="1"/>
    </xf>
    <xf numFmtId="0" fontId="15" fillId="0" borderId="1" xfId="2" applyFont="1" applyFill="1" applyBorder="1" applyAlignment="1">
      <alignment horizontal="left" vertical="center" wrapText="1"/>
    </xf>
    <xf numFmtId="0" fontId="16" fillId="0" borderId="1" xfId="2" applyFont="1" applyFill="1" applyBorder="1" applyAlignment="1">
      <alignment horizontal="left" vertical="center" wrapText="1"/>
    </xf>
    <xf numFmtId="0" fontId="15" fillId="0" borderId="1" xfId="10" applyFont="1" applyBorder="1" applyAlignment="1">
      <alignment vertical="center" wrapText="1"/>
    </xf>
    <xf numFmtId="0" fontId="15" fillId="0" borderId="1" xfId="0" applyFont="1" applyFill="1" applyBorder="1" applyAlignment="1">
      <alignment vertical="center" wrapText="1"/>
    </xf>
    <xf numFmtId="0" fontId="15"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3" xfId="10" applyFont="1" applyFill="1" applyBorder="1" applyAlignment="1">
      <alignment horizontal="left" vertical="center" wrapText="1"/>
    </xf>
    <xf numFmtId="0" fontId="16" fillId="0" borderId="1" xfId="10" applyFont="1" applyFill="1" applyBorder="1" applyAlignment="1">
      <alignment vertical="center" wrapText="1"/>
    </xf>
    <xf numFmtId="0" fontId="15" fillId="0" borderId="1" xfId="10" applyNumberFormat="1" applyFont="1" applyBorder="1" applyAlignment="1">
      <alignment horizontal="left" vertical="center" wrapText="1"/>
    </xf>
    <xf numFmtId="0" fontId="16" fillId="0" borderId="0" xfId="0" applyFont="1" applyBorder="1" applyAlignment="1">
      <alignment vertical="center" wrapText="1"/>
    </xf>
    <xf numFmtId="0" fontId="15" fillId="0" borderId="0" xfId="10" applyNumberFormat="1" applyFont="1" applyBorder="1" applyAlignment="1">
      <alignment horizontal="left" vertical="center" wrapText="1"/>
    </xf>
    <xf numFmtId="0" fontId="16" fillId="0" borderId="1" xfId="10" applyFont="1" applyBorder="1" applyAlignment="1">
      <alignment vertical="center" wrapText="1"/>
    </xf>
    <xf numFmtId="0" fontId="16" fillId="2" borderId="1" xfId="10" applyFont="1" applyFill="1" applyBorder="1" applyAlignment="1">
      <alignment horizontal="left" vertical="center" wrapText="1"/>
    </xf>
    <xf numFmtId="0" fontId="15" fillId="2" borderId="1" xfId="10" applyFont="1" applyFill="1" applyBorder="1" applyAlignment="1">
      <alignment vertical="center" wrapText="1"/>
    </xf>
    <xf numFmtId="0" fontId="15" fillId="2" borderId="1" xfId="10" applyFont="1" applyFill="1" applyBorder="1" applyAlignment="1">
      <alignment horizontal="left" vertical="center" wrapText="1"/>
    </xf>
    <xf numFmtId="0" fontId="15" fillId="0" borderId="1" xfId="4" applyFont="1" applyFill="1" applyBorder="1" applyAlignment="1">
      <alignment horizontal="left" vertical="center" wrapText="1"/>
    </xf>
    <xf numFmtId="0" fontId="16" fillId="0" borderId="3" xfId="10" applyFont="1" applyBorder="1" applyAlignment="1">
      <alignment horizontal="left" vertical="center" wrapText="1"/>
    </xf>
    <xf numFmtId="0" fontId="15" fillId="0" borderId="0" xfId="10" applyFont="1" applyBorder="1" applyAlignment="1">
      <alignment horizontal="left" vertical="center" wrapText="1"/>
    </xf>
    <xf numFmtId="0" fontId="15" fillId="0" borderId="1" xfId="8" applyFont="1" applyFill="1" applyBorder="1" applyAlignment="1">
      <alignment horizontal="left" vertical="center" wrapText="1"/>
    </xf>
    <xf numFmtId="0" fontId="15" fillId="0" borderId="2" xfId="10" applyFont="1" applyFill="1" applyBorder="1" applyAlignment="1">
      <alignment horizontal="left" vertical="center" wrapText="1"/>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7" fillId="0" borderId="7" xfId="10" applyFont="1" applyFill="1" applyBorder="1" applyAlignment="1">
      <alignment vertical="center"/>
    </xf>
    <xf numFmtId="0" fontId="7" fillId="0" borderId="7" xfId="10" applyFont="1" applyFill="1" applyBorder="1" applyAlignment="1">
      <alignment horizontal="right" vertical="center"/>
    </xf>
    <xf numFmtId="0" fontId="7" fillId="0" borderId="0" xfId="10" applyFont="1" applyFill="1" applyBorder="1" applyAlignment="1">
      <alignment vertical="center"/>
    </xf>
    <xf numFmtId="2" fontId="8" fillId="0" borderId="1" xfId="0" applyNumberFormat="1" applyFont="1" applyFill="1" applyBorder="1" applyAlignment="1">
      <alignment horizontal="right" vertical="center"/>
    </xf>
    <xf numFmtId="0" fontId="7" fillId="0" borderId="0" xfId="0" applyFont="1" applyFill="1" applyBorder="1" applyAlignment="1">
      <alignment horizontal="left" vertical="center"/>
    </xf>
    <xf numFmtId="44" fontId="7" fillId="0" borderId="0" xfId="0" applyNumberFormat="1" applyFont="1" applyFill="1" applyBorder="1" applyAlignment="1">
      <alignment horizontal="center" vertical="center"/>
    </xf>
    <xf numFmtId="44" fontId="7" fillId="0" borderId="0" xfId="0" applyNumberFormat="1" applyFont="1" applyFill="1" applyBorder="1" applyAlignment="1">
      <alignment horizontal="right" vertical="center"/>
    </xf>
    <xf numFmtId="44" fontId="8" fillId="4" borderId="1" xfId="0" applyNumberFormat="1" applyFont="1" applyFill="1" applyBorder="1" applyAlignment="1">
      <alignment vertical="center"/>
    </xf>
    <xf numFmtId="0" fontId="7" fillId="0" borderId="3" xfId="0" applyFont="1" applyFill="1" applyBorder="1" applyAlignment="1">
      <alignment vertical="center"/>
    </xf>
    <xf numFmtId="7" fontId="8" fillId="3" borderId="1" xfId="10" applyNumberFormat="1" applyFont="1" applyFill="1" applyBorder="1" applyAlignment="1">
      <alignment horizontal="right" vertical="center"/>
    </xf>
    <xf numFmtId="166" fontId="8" fillId="3" borderId="1" xfId="10" applyNumberFormat="1" applyFont="1" applyFill="1" applyBorder="1" applyAlignment="1">
      <alignment horizontal="right" vertical="center" wrapText="1"/>
    </xf>
    <xf numFmtId="166" fontId="8" fillId="3" borderId="1" xfId="0" applyNumberFormat="1" applyFont="1" applyFill="1" applyBorder="1" applyAlignment="1">
      <alignment horizontal="right" vertical="center" wrapText="1"/>
    </xf>
    <xf numFmtId="166" fontId="8" fillId="3" borderId="1" xfId="10" applyNumberFormat="1" applyFont="1" applyFill="1" applyBorder="1" applyAlignment="1">
      <alignment horizontal="right" vertical="center"/>
    </xf>
    <xf numFmtId="7" fontId="8" fillId="3" borderId="3" xfId="0" applyNumberFormat="1" applyFont="1" applyFill="1" applyBorder="1" applyAlignment="1">
      <alignment horizontal="right" vertical="center" wrapText="1"/>
    </xf>
    <xf numFmtId="7" fontId="8" fillId="3" borderId="1" xfId="0" applyNumberFormat="1" applyFont="1" applyFill="1" applyBorder="1" applyAlignment="1">
      <alignment horizontal="right" vertical="center" wrapText="1"/>
    </xf>
    <xf numFmtId="166" fontId="8" fillId="3" borderId="1" xfId="0" applyNumberFormat="1" applyFont="1" applyFill="1" applyBorder="1" applyAlignment="1">
      <alignment horizontal="right" vertical="center"/>
    </xf>
    <xf numFmtId="7" fontId="8" fillId="3" borderId="1" xfId="4" applyNumberFormat="1" applyFont="1" applyFill="1" applyBorder="1" applyAlignment="1">
      <alignment horizontal="right" vertical="center"/>
    </xf>
    <xf numFmtId="7" fontId="8" fillId="3" borderId="1" xfId="0" applyNumberFormat="1" applyFont="1" applyFill="1" applyBorder="1" applyAlignment="1">
      <alignment horizontal="right" vertical="center"/>
    </xf>
    <xf numFmtId="7" fontId="8" fillId="3" borderId="1" xfId="10" applyNumberFormat="1" applyFont="1" applyFill="1" applyBorder="1" applyAlignment="1">
      <alignment horizontal="center" vertical="center"/>
    </xf>
    <xf numFmtId="0" fontId="7" fillId="5" borderId="1" xfId="0" applyFont="1" applyFill="1" applyBorder="1" applyAlignment="1">
      <alignment horizontal="left" vertical="center" wrapText="1"/>
    </xf>
    <xf numFmtId="0" fontId="7" fillId="5" borderId="1" xfId="10" applyFont="1" applyFill="1" applyBorder="1" applyAlignment="1">
      <alignment horizontal="left" vertical="center" wrapText="1"/>
    </xf>
    <xf numFmtId="0" fontId="16" fillId="5" borderId="1" xfId="10" applyFont="1" applyFill="1" applyBorder="1" applyAlignment="1">
      <alignment horizontal="left" vertical="center" wrapText="1"/>
    </xf>
    <xf numFmtId="0" fontId="8" fillId="5" borderId="1" xfId="10" applyFont="1" applyFill="1" applyBorder="1" applyAlignment="1">
      <alignment horizontal="left" vertical="center" wrapText="1"/>
    </xf>
    <xf numFmtId="0" fontId="7" fillId="5" borderId="1" xfId="10" applyFont="1" applyFill="1" applyBorder="1" applyAlignment="1">
      <alignment vertical="center" wrapText="1"/>
    </xf>
    <xf numFmtId="0" fontId="15" fillId="5" borderId="1" xfId="10" applyFont="1" applyFill="1" applyBorder="1" applyAlignment="1">
      <alignment horizontal="left" vertical="center" wrapText="1"/>
    </xf>
    <xf numFmtId="0" fontId="7" fillId="5" borderId="1" xfId="10" applyFont="1" applyFill="1" applyBorder="1" applyAlignment="1">
      <alignment horizontal="center" vertical="center"/>
    </xf>
    <xf numFmtId="3" fontId="8" fillId="5" borderId="1" xfId="0" applyNumberFormat="1" applyFont="1" applyFill="1" applyBorder="1" applyAlignment="1">
      <alignment horizontal="center" vertical="center" wrapText="1"/>
    </xf>
    <xf numFmtId="0" fontId="8" fillId="5" borderId="1" xfId="10" applyFont="1" applyFill="1" applyBorder="1" applyAlignment="1">
      <alignment horizontal="center" vertical="center" wrapText="1"/>
    </xf>
    <xf numFmtId="0" fontId="30" fillId="5" borderId="1" xfId="10" applyFont="1" applyFill="1" applyBorder="1" applyAlignment="1">
      <alignment vertical="center" wrapText="1"/>
    </xf>
    <xf numFmtId="0" fontId="31" fillId="5" borderId="1" xfId="10" applyFont="1" applyFill="1" applyBorder="1" applyAlignment="1">
      <alignment vertical="center" wrapText="1"/>
    </xf>
    <xf numFmtId="0" fontId="7" fillId="5"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1" xfId="4" applyFont="1" applyFill="1" applyBorder="1" applyAlignment="1">
      <alignment horizontal="center" vertical="center"/>
    </xf>
    <xf numFmtId="3" fontId="8" fillId="5" borderId="1" xfId="5" applyNumberFormat="1" applyFont="1" applyFill="1" applyBorder="1" applyAlignment="1">
      <alignment horizontal="center" vertical="center"/>
    </xf>
    <xf numFmtId="0" fontId="7" fillId="0" borderId="7" xfId="4" applyFont="1" applyFill="1" applyBorder="1" applyAlignment="1">
      <alignment horizontal="center" vertical="center"/>
    </xf>
    <xf numFmtId="0" fontId="7" fillId="5" borderId="0" xfId="0" applyFont="1" applyFill="1" applyAlignment="1">
      <alignment horizontal="left" vertical="center" wrapText="1"/>
    </xf>
    <xf numFmtId="0" fontId="7" fillId="0" borderId="0" xfId="10" applyFont="1" applyBorder="1" applyAlignment="1">
      <alignment horizontal="left" vertical="center" wrapText="1"/>
    </xf>
    <xf numFmtId="0" fontId="8" fillId="5" borderId="0" xfId="0" applyFont="1" applyFill="1" applyAlignment="1">
      <alignment horizontal="left" vertical="center" wrapText="1"/>
    </xf>
  </cellXfs>
  <cellStyles count="23">
    <cellStyle name="Default" xfId="16"/>
    <cellStyle name="Dziesiętny" xfId="3" builtinId="3"/>
    <cellStyle name="Dziesiętny 2" xfId="7"/>
    <cellStyle name="Dziesiętny 2 2" xfId="13"/>
    <cellStyle name="Dziesiętny 3" xfId="12"/>
    <cellStyle name="Dziesiętny 4" xfId="22"/>
    <cellStyle name="Excel Built-in Normal" xfId="6"/>
    <cellStyle name="Hiperłącze 2" xfId="1"/>
    <cellStyle name="Normal 2" xfId="11"/>
    <cellStyle name="Normal_Sheet2" xfId="19"/>
    <cellStyle name="Normalny" xfId="0" builtinId="0"/>
    <cellStyle name="Normalny 2" xfId="2"/>
    <cellStyle name="Normalny 2 4" xfId="18"/>
    <cellStyle name="Normalny 3" xfId="8"/>
    <cellStyle name="Normalny 4" xfId="4"/>
    <cellStyle name="Normalny 5" xfId="9"/>
    <cellStyle name="Normalny 6" xfId="10"/>
    <cellStyle name="Normalny_Arkusz1" xfId="5"/>
    <cellStyle name="Procentowy 2" xfId="17"/>
    <cellStyle name="Procentowy 2 2" xfId="20"/>
    <cellStyle name="Procentowy 3" xfId="15"/>
    <cellStyle name="Walutowy 2" xfId="21"/>
    <cellStyle name="Walutowy 3" xfId="1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1019</xdr:row>
      <xdr:rowOff>0</xdr:rowOff>
    </xdr:from>
    <xdr:to>
      <xdr:col>9</xdr:col>
      <xdr:colOff>76200</xdr:colOff>
      <xdr:row>1021</xdr:row>
      <xdr:rowOff>114300</xdr:rowOff>
    </xdr:to>
    <xdr:sp macro="" textlink="">
      <xdr:nvSpPr>
        <xdr:cNvPr id="2" name="Text Box 1"/>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3" name="Text Box 2"/>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4" name="Text Box 3"/>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5" name="Text Box 4"/>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6" name="Text Box 5"/>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7" name="Text Box 6"/>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8" name="Text Box 7"/>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9" name="Text Box 8"/>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10" name="Text Box 9"/>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11" name="Text Box 10"/>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12" name="Text Box 11"/>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13" name="Text Box 12"/>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14" name="Text Box 13"/>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15" name="Text Box 14"/>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16" name="Text Box 15"/>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17" name="Text Box 16"/>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18" name="Text Box 17"/>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19" name="Text Box 18"/>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20" name="Text Box 19"/>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21" name="Text Box 20"/>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22" name="Text Box 21"/>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23" name="Text Box 22"/>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24" name="Text Box 23"/>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25" name="Text Box 24"/>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26" name="Text Box 25"/>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27" name="Text Box 26"/>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28" name="Text Box 27"/>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29" name="Text Box 28"/>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30" name="Text Box 29"/>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31" name="Text Box 30"/>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32" name="Text Box 31"/>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33" name="Text Box 32"/>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34" name="Text Box 33"/>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35" name="Text Box 34"/>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36" name="Text Box 35"/>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37" name="Text Box 36"/>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38" name="Text Box 37"/>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39" name="Text Box 38"/>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40" name="Text Box 39"/>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114300</xdr:rowOff>
    </xdr:to>
    <xdr:sp macro="" textlink="">
      <xdr:nvSpPr>
        <xdr:cNvPr id="41" name="Text Box 40"/>
        <xdr:cNvSpPr txBox="1">
          <a:spLocks noChangeArrowheads="1"/>
        </xdr:cNvSpPr>
      </xdr:nvSpPr>
      <xdr:spPr bwMode="auto">
        <a:xfrm>
          <a:off x="5953125" y="93611700"/>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42" name="Text Box 1"/>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43" name="Text Box 2"/>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44" name="Text Box 3"/>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45" name="Text Box 4"/>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46" name="Text Box 5"/>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47" name="Text Box 6"/>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48" name="Text Box 7"/>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49" name="Text Box 8"/>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50" name="Text Box 9"/>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51" name="Text Box 10"/>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52" name="Text Box 11"/>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53" name="Text Box 12"/>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54" name="Text Box 13"/>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55" name="Text Box 14"/>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56" name="Text Box 15"/>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57" name="Text Box 16"/>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58" name="Text Box 17"/>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59" name="Text Box 18"/>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60" name="Text Box 19"/>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61" name="Text Box 20"/>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62" name="Text Box 21"/>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63" name="Text Box 22"/>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64" name="Text Box 23"/>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65" name="Text Box 24"/>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66" name="Text Box 25"/>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67" name="Text Box 26"/>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68" name="Text Box 27"/>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69" name="Text Box 28"/>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70" name="Text Box 29"/>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71" name="Text Box 30"/>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72" name="Text Box 31"/>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73" name="Text Box 32"/>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74" name="Text Box 33"/>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75" name="Text Box 34"/>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76" name="Text Box 35"/>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77" name="Text Box 36"/>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78" name="Text Box 37"/>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79" name="Text Box 38"/>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80" name="Text Box 39"/>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205740</xdr:rowOff>
    </xdr:to>
    <xdr:sp macro="" textlink="">
      <xdr:nvSpPr>
        <xdr:cNvPr id="81" name="Text Box 40"/>
        <xdr:cNvSpPr txBox="1">
          <a:spLocks noChangeArrowheads="1"/>
        </xdr:cNvSpPr>
      </xdr:nvSpPr>
      <xdr:spPr bwMode="auto">
        <a:xfrm>
          <a:off x="5953125" y="103117650"/>
          <a:ext cx="76200"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82" name="Text Box 1"/>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83" name="Text Box 2"/>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84" name="Text Box 3"/>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85" name="Text Box 4"/>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86" name="Text Box 5"/>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87" name="Text Box 6"/>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88" name="Text Box 7"/>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89" name="Text Box 8"/>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90" name="Text Box 9"/>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91" name="Text Box 10"/>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92" name="Text Box 11"/>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93" name="Text Box 12"/>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94" name="Text Box 13"/>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95" name="Text Box 14"/>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96" name="Text Box 15"/>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97" name="Text Box 16"/>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98" name="Text Box 17"/>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99" name="Text Box 18"/>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00" name="Text Box 19"/>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01" name="Text Box 20"/>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02" name="Text Box 21"/>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03" name="Text Box 22"/>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04" name="Text Box 23"/>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05" name="Text Box 24"/>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06" name="Text Box 25"/>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07" name="Text Box 26"/>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08" name="Text Box 27"/>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09" name="Text Box 28"/>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10" name="Text Box 29"/>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11" name="Text Box 30"/>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12" name="Text Box 31"/>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13" name="Text Box 32"/>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14" name="Text Box 33"/>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15" name="Text Box 34"/>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16" name="Text Box 35"/>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17" name="Text Box 36"/>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18" name="Text Box 37"/>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19" name="Text Box 38"/>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20" name="Text Box 39"/>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1047</xdr:row>
      <xdr:rowOff>196215</xdr:rowOff>
    </xdr:to>
    <xdr:sp macro="" textlink="">
      <xdr:nvSpPr>
        <xdr:cNvPr id="121" name="Text Box 40"/>
        <xdr:cNvSpPr txBox="1">
          <a:spLocks noChangeArrowheads="1"/>
        </xdr:cNvSpPr>
      </xdr:nvSpPr>
      <xdr:spPr bwMode="auto">
        <a:xfrm>
          <a:off x="5953125" y="103117650"/>
          <a:ext cx="762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22" name="Text Box 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23" name="Text Box 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24" name="Text Box 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25" name="Text Box 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26" name="Text Box 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27" name="Text Box 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28" name="Text Box 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29" name="Text Box 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30" name="Text Box 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31" name="Text Box 1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32" name="Text Box 1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33" name="Text Box 1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34" name="Text Box 1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35" name="Text Box 1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36" name="Text Box 1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37" name="Text Box 1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38" name="Text Box 1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39" name="Text Box 1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40" name="Text Box 1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41" name="Text Box 2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42" name="Text Box 2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43" name="Text Box 2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44" name="Text Box 2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45" name="Text Box 2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46" name="Text Box 2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47" name="Text Box 2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48" name="Text Box 2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49" name="Text Box 2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50" name="Text Box 2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51" name="Text Box 3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52" name="Text Box 3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53" name="Text Box 3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54" name="Text Box 3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55" name="Text Box 3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56" name="Text Box 3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57" name="Text Box 3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58" name="Text Box 3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59" name="Text Box 3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60" name="Text Box 3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161" name="Text Box 4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1019</xdr:row>
      <xdr:rowOff>0</xdr:rowOff>
    </xdr:from>
    <xdr:to>
      <xdr:col>10</xdr:col>
      <xdr:colOff>99060</xdr:colOff>
      <xdr:row>1055</xdr:row>
      <xdr:rowOff>1905</xdr:rowOff>
    </xdr:to>
    <xdr:sp macro="" textlink="">
      <xdr:nvSpPr>
        <xdr:cNvPr id="162" name="Text Box 1"/>
        <xdr:cNvSpPr txBox="1">
          <a:spLocks noChangeArrowheads="1"/>
        </xdr:cNvSpPr>
      </xdr:nvSpPr>
      <xdr:spPr bwMode="auto">
        <a:xfrm>
          <a:off x="6677025" y="203815950"/>
          <a:ext cx="76200" cy="545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63" name="Text Box 2"/>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64" name="Text Box 3"/>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65" name="Text Box 4"/>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66" name="Text Box 5"/>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67" name="Text Box 6"/>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68" name="Text Box 7"/>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69" name="Text Box 8"/>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70" name="Text Box 9"/>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71" name="Text Box 10"/>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72" name="Text Box 11"/>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73" name="Text Box 12"/>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74" name="Text Box 13"/>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75" name="Text Box 14"/>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76" name="Text Box 15"/>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77" name="Text Box 16"/>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78" name="Text Box 17"/>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79" name="Text Box 18"/>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80" name="Text Box 19"/>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81" name="Text Box 20"/>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82" name="Text Box 21"/>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83" name="Text Box 22"/>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84" name="Text Box 23"/>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85" name="Text Box 24"/>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86" name="Text Box 25"/>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87" name="Text Box 26"/>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88" name="Text Box 27"/>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89" name="Text Box 28"/>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90" name="Text Box 29"/>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91" name="Text Box 30"/>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92" name="Text Box 31"/>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93" name="Text Box 32"/>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94" name="Text Box 33"/>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95" name="Text Box 34"/>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96" name="Text Box 35"/>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97" name="Text Box 36"/>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98" name="Text Box 37"/>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199" name="Text Box 38"/>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200" name="Text Box 39"/>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1019</xdr:row>
      <xdr:rowOff>0</xdr:rowOff>
    </xdr:from>
    <xdr:to>
      <xdr:col>8</xdr:col>
      <xdr:colOff>76200</xdr:colOff>
      <xdr:row>1055</xdr:row>
      <xdr:rowOff>11430</xdr:rowOff>
    </xdr:to>
    <xdr:sp macro="" textlink="">
      <xdr:nvSpPr>
        <xdr:cNvPr id="201" name="Text Box 40"/>
        <xdr:cNvSpPr txBox="1">
          <a:spLocks noChangeArrowheads="1"/>
        </xdr:cNvSpPr>
      </xdr:nvSpPr>
      <xdr:spPr bwMode="auto">
        <a:xfrm>
          <a:off x="5248275" y="203815950"/>
          <a:ext cx="76200" cy="546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1019</xdr:row>
      <xdr:rowOff>0</xdr:rowOff>
    </xdr:from>
    <xdr:to>
      <xdr:col>10</xdr:col>
      <xdr:colOff>381000</xdr:colOff>
      <xdr:row>1021</xdr:row>
      <xdr:rowOff>0</xdr:rowOff>
    </xdr:to>
    <xdr:sp macro="" textlink="">
      <xdr:nvSpPr>
        <xdr:cNvPr id="202" name="Text Box 1"/>
        <xdr:cNvSpPr txBox="1">
          <a:spLocks noChangeArrowheads="1"/>
        </xdr:cNvSpPr>
      </xdr:nvSpPr>
      <xdr:spPr bwMode="auto">
        <a:xfrm>
          <a:off x="69818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03" name="Text Box 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04" name="Text Box 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05" name="Text Box 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06" name="Text Box 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07" name="Text Box 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08" name="Text Box 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09" name="Text Box 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10" name="Text Box 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11" name="Text Box 1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12" name="Text Box 1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13" name="Text Box 1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14" name="Text Box 1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15" name="Text Box 1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16" name="Text Box 1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17" name="Text Box 1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18" name="Text Box 1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19" name="Text Box 1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20" name="Text Box 1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21" name="Text Box 2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22" name="Text Box 2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23" name="Text Box 2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24" name="Text Box 2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25" name="Text Box 2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26" name="Text Box 2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27" name="Text Box 2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28" name="Text Box 2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29" name="Text Box 2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30" name="Text Box 2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31" name="Text Box 3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32" name="Text Box 31"/>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33" name="Text Box 32"/>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34" name="Text Box 33"/>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35" name="Text Box 34"/>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36" name="Text Box 35"/>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37" name="Text Box 36"/>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38" name="Text Box 37"/>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39" name="Text Box 38"/>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40" name="Text Box 39"/>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41" name="Text Box 40"/>
        <xdr:cNvSpPr txBox="1">
          <a:spLocks noChangeArrowheads="1"/>
        </xdr:cNvSpPr>
      </xdr:nvSpPr>
      <xdr:spPr bwMode="auto">
        <a:xfrm>
          <a:off x="5953125" y="203815950"/>
          <a:ext cx="7620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4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4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4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4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4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4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4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4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5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5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5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5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5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5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5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5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5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5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6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6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6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6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6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6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6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6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6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6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7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7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7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7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7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7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7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7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7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7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8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8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8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8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8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8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8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8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8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8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9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9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9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9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9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9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9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9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9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29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0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0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0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0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0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0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0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0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0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0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1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1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1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1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1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1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1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1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1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1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2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2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2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2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2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2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2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2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2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2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3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3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3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3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3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3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3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3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3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3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4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4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4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4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4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4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4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4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4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4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5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5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5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5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5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5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5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5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5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5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6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6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6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6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6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6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6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6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6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6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7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7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7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7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7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7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7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7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7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7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8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8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8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8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8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8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8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8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8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8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9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9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9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9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9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9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9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9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9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39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0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0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0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0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0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0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0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0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0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0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1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1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1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1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1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1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1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1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1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1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2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2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2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2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2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2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2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2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2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2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3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3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3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3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3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3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3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3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3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3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4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4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4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4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4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4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4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4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4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4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5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5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5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5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5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5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5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5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5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5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6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6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6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6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6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6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6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6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6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6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7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7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7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7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7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7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7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7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7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7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8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8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8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8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8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8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8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8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8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8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9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9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9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9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9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9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9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9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9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49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0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0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0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0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0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0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0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0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0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0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1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1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1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1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1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1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1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1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1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1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2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2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2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2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2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2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2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2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2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2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3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3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3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3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3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3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3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3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3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3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4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4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4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4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4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4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4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4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4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4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5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5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5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5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5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5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5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5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5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5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6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6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62" name="Text Box 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63" name="Text Box 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64" name="Text Box 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65" name="Text Box 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66" name="Text Box 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67" name="Text Box 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68" name="Text Box 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69" name="Text Box 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70" name="Text Box 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71" name="Text Box 1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72" name="Text Box 1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73" name="Text Box 1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74" name="Text Box 1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75" name="Text Box 1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76" name="Text Box 1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77" name="Text Box 1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78" name="Text Box 1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79" name="Text Box 1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80" name="Text Box 1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81" name="Text Box 2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82" name="Text Box 2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83" name="Text Box 2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84" name="Text Box 2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85" name="Text Box 2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86" name="Text Box 2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87" name="Text Box 2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88" name="Text Box 2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89" name="Text Box 2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90" name="Text Box 2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91" name="Text Box 3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92" name="Text Box 31"/>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93" name="Text Box 32"/>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94" name="Text Box 33"/>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95" name="Text Box 34"/>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96" name="Text Box 35"/>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97" name="Text Box 36"/>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98" name="Text Box 37"/>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599" name="Text Box 38"/>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600" name="Text Box 39"/>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0</xdr:rowOff>
    </xdr:to>
    <xdr:sp macro="" textlink="">
      <xdr:nvSpPr>
        <xdr:cNvPr id="601" name="Text Box 40"/>
        <xdr:cNvSpPr txBox="1">
          <a:spLocks noChangeArrowheads="1"/>
        </xdr:cNvSpPr>
      </xdr:nvSpPr>
      <xdr:spPr bwMode="auto">
        <a:xfrm>
          <a:off x="5953125" y="203815950"/>
          <a:ext cx="762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02" name="Text Box 1"/>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03" name="Text Box 2"/>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04" name="Text Box 3"/>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05" name="Text Box 4"/>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06" name="Text Box 5"/>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07" name="Text Box 6"/>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08" name="Text Box 7"/>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09" name="Text Box 8"/>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10" name="Text Box 9"/>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11" name="Text Box 10"/>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12" name="Text Box 11"/>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13" name="Text Box 12"/>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14" name="Text Box 13"/>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15" name="Text Box 14"/>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16" name="Text Box 15"/>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17" name="Text Box 16"/>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18" name="Text Box 17"/>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19" name="Text Box 18"/>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20" name="Text Box 19"/>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21" name="Text Box 20"/>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22" name="Text Box 21"/>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23" name="Text Box 22"/>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24" name="Text Box 23"/>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25" name="Text Box 24"/>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26" name="Text Box 25"/>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27" name="Text Box 26"/>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28" name="Text Box 27"/>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29" name="Text Box 28"/>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30" name="Text Box 29"/>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31" name="Text Box 30"/>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32" name="Text Box 31"/>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33" name="Text Box 32"/>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34" name="Text Box 33"/>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35" name="Text Box 34"/>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36" name="Text Box 35"/>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37" name="Text Box 36"/>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38" name="Text Box 37"/>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39" name="Text Box 38"/>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40" name="Text Box 39"/>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44450</xdr:rowOff>
    </xdr:to>
    <xdr:sp macro="" textlink="">
      <xdr:nvSpPr>
        <xdr:cNvPr id="641" name="Text Box 40"/>
        <xdr:cNvSpPr txBox="1">
          <a:spLocks noChangeArrowheads="1"/>
        </xdr:cNvSpPr>
      </xdr:nvSpPr>
      <xdr:spPr bwMode="auto">
        <a:xfrm>
          <a:off x="5953125" y="203815950"/>
          <a:ext cx="76200" cy="76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42" name="Text Box 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43" name="Text Box 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44" name="Text Box 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45" name="Text Box 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46" name="Text Box 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47" name="Text Box 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48" name="Text Box 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49" name="Text Box 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50" name="Text Box 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51" name="Text Box 1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52" name="Text Box 1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53" name="Text Box 1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54" name="Text Box 1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55" name="Text Box 1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56" name="Text Box 1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57" name="Text Box 1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58" name="Text Box 1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59" name="Text Box 1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60" name="Text Box 1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61" name="Text Box 2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62" name="Text Box 2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63" name="Text Box 2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64" name="Text Box 2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65" name="Text Box 2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66" name="Text Box 2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67" name="Text Box 2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68" name="Text Box 2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69" name="Text Box 2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70" name="Text Box 2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71" name="Text Box 3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72" name="Text Box 3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73" name="Text Box 3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74" name="Text Box 3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75" name="Text Box 3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76" name="Text Box 3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77" name="Text Box 3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78" name="Text Box 3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79" name="Text Box 3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80" name="Text Box 3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81" name="Text Box 4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82" name="Text Box 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83" name="Text Box 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84" name="Text Box 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85" name="Text Box 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86" name="Text Box 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87" name="Text Box 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88" name="Text Box 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89" name="Text Box 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90" name="Text Box 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91" name="Text Box 1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92" name="Text Box 1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93" name="Text Box 1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94" name="Text Box 1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95" name="Text Box 1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96" name="Text Box 1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97" name="Text Box 1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98" name="Text Box 1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699" name="Text Box 1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00" name="Text Box 1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01" name="Text Box 2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02" name="Text Box 2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03" name="Text Box 2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04" name="Text Box 2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05" name="Text Box 2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06" name="Text Box 2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07" name="Text Box 2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08" name="Text Box 2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09" name="Text Box 2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10" name="Text Box 2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11" name="Text Box 3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12" name="Text Box 31"/>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13" name="Text Box 32"/>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14" name="Text Box 33"/>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15" name="Text Box 34"/>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16" name="Text Box 35"/>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17" name="Text Box 36"/>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18" name="Text Box 37"/>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19" name="Text Box 38"/>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20" name="Text Box 39"/>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173990</xdr:rowOff>
    </xdr:to>
    <xdr:sp macro="" textlink="">
      <xdr:nvSpPr>
        <xdr:cNvPr id="721" name="Text Box 40"/>
        <xdr:cNvSpPr txBox="1">
          <a:spLocks noChangeArrowheads="1"/>
        </xdr:cNvSpPr>
      </xdr:nvSpPr>
      <xdr:spPr bwMode="auto">
        <a:xfrm>
          <a:off x="5953125" y="203815950"/>
          <a:ext cx="76200" cy="61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22" name="Text Box 1"/>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23" name="Text Box 2"/>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24" name="Text Box 3"/>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25" name="Text Box 4"/>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26" name="Text Box 5"/>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27" name="Text Box 6"/>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28" name="Text Box 7"/>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29" name="Text Box 8"/>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30" name="Text Box 9"/>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31" name="Text Box 10"/>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32" name="Text Box 11"/>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33" name="Text Box 12"/>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34" name="Text Box 13"/>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35" name="Text Box 14"/>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36" name="Text Box 15"/>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37" name="Text Box 16"/>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38" name="Text Box 17"/>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39" name="Text Box 18"/>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40" name="Text Box 19"/>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41" name="Text Box 20"/>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42" name="Text Box 21"/>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43" name="Text Box 22"/>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44" name="Text Box 23"/>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45" name="Text Box 24"/>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46" name="Text Box 25"/>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47" name="Text Box 26"/>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48" name="Text Box 27"/>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49" name="Text Box 28"/>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50" name="Text Box 29"/>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51" name="Text Box 30"/>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52" name="Text Box 31"/>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53" name="Text Box 32"/>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54" name="Text Box 33"/>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55" name="Text Box 34"/>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56" name="Text Box 35"/>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57" name="Text Box 36"/>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58" name="Text Box 37"/>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59" name="Text Box 38"/>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60" name="Text Box 39"/>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1022</xdr:row>
      <xdr:rowOff>41275</xdr:rowOff>
    </xdr:to>
    <xdr:sp macro="" textlink="">
      <xdr:nvSpPr>
        <xdr:cNvPr id="761" name="Text Box 40"/>
        <xdr:cNvSpPr txBox="1">
          <a:spLocks noChangeArrowheads="1"/>
        </xdr:cNvSpPr>
      </xdr:nvSpPr>
      <xdr:spPr bwMode="auto">
        <a:xfrm>
          <a:off x="5953125" y="203815950"/>
          <a:ext cx="76200" cy="75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62" name="Text Box 1"/>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63" name="Text Box 2"/>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64" name="Text Box 3"/>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65" name="Text Box 4"/>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66" name="Text Box 5"/>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67" name="Text Box 6"/>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68" name="Text Box 7"/>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69" name="Text Box 8"/>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70" name="Text Box 9"/>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71" name="Text Box 10"/>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72" name="Text Box 11"/>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73" name="Text Box 12"/>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74" name="Text Box 13"/>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75" name="Text Box 14"/>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76" name="Text Box 15"/>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77" name="Text Box 16"/>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78" name="Text Box 17"/>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79" name="Text Box 18"/>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80" name="Text Box 19"/>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81" name="Text Box 20"/>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82" name="Text Box 21"/>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83" name="Text Box 22"/>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84" name="Text Box 23"/>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85" name="Text Box 24"/>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86" name="Text Box 25"/>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87" name="Text Box 26"/>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88" name="Text Box 27"/>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89" name="Text Box 28"/>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90" name="Text Box 29"/>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91" name="Text Box 30"/>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92" name="Text Box 31"/>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93" name="Text Box 32"/>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94" name="Text Box 33"/>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95" name="Text Box 34"/>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96" name="Text Box 35"/>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97" name="Text Box 36"/>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98" name="Text Box 37"/>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799" name="Text Box 38"/>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800" name="Text Box 39"/>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1021</xdr:row>
      <xdr:rowOff>193040</xdr:rowOff>
    </xdr:to>
    <xdr:sp macro="" textlink="">
      <xdr:nvSpPr>
        <xdr:cNvPr id="801" name="Text Box 40"/>
        <xdr:cNvSpPr txBox="1">
          <a:spLocks noChangeArrowheads="1"/>
        </xdr:cNvSpPr>
      </xdr:nvSpPr>
      <xdr:spPr bwMode="auto">
        <a:xfrm>
          <a:off x="5953125" y="203815950"/>
          <a:ext cx="762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02" name="Text Box 1"/>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03" name="Text Box 2"/>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04" name="Text Box 3"/>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05" name="Text Box 4"/>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06" name="Text Box 5"/>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07" name="Text Box 6"/>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08" name="Text Box 7"/>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09" name="Text Box 8"/>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10" name="Text Box 9"/>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11" name="Text Box 10"/>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12" name="Text Box 11"/>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13" name="Text Box 12"/>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14" name="Text Box 13"/>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15" name="Text Box 14"/>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16" name="Text Box 15"/>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17" name="Text Box 16"/>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18" name="Text Box 17"/>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19" name="Text Box 18"/>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20" name="Text Box 19"/>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21" name="Text Box 20"/>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22" name="Text Box 21"/>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23" name="Text Box 22"/>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24" name="Text Box 23"/>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25" name="Text Box 24"/>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26" name="Text Box 25"/>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27" name="Text Box 26"/>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28" name="Text Box 27"/>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29" name="Text Box 28"/>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30" name="Text Box 29"/>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31" name="Text Box 30"/>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32" name="Text Box 31"/>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33" name="Text Box 32"/>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34" name="Text Box 33"/>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35" name="Text Box 34"/>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36" name="Text Box 35"/>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37" name="Text Box 36"/>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38" name="Text Box 37"/>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39" name="Text Box 38"/>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40" name="Text Box 39"/>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1019</xdr:row>
      <xdr:rowOff>0</xdr:rowOff>
    </xdr:from>
    <xdr:to>
      <xdr:col>9</xdr:col>
      <xdr:colOff>76200</xdr:colOff>
      <xdr:row>1023</xdr:row>
      <xdr:rowOff>82550</xdr:rowOff>
    </xdr:to>
    <xdr:sp macro="" textlink="">
      <xdr:nvSpPr>
        <xdr:cNvPr id="841" name="Text Box 40"/>
        <xdr:cNvSpPr txBox="1">
          <a:spLocks noChangeArrowheads="1"/>
        </xdr:cNvSpPr>
      </xdr:nvSpPr>
      <xdr:spPr bwMode="auto">
        <a:xfrm>
          <a:off x="5953125" y="203815950"/>
          <a:ext cx="76200" cy="996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1019</xdr:row>
      <xdr:rowOff>0</xdr:rowOff>
    </xdr:from>
    <xdr:ext cx="76200" cy="495300"/>
    <xdr:sp macro="" textlink="">
      <xdr:nvSpPr>
        <xdr:cNvPr id="842" name="Text Box 1"/>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43" name="Text Box 2"/>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44" name="Text Box 3"/>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45" name="Text Box 4"/>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46" name="Text Box 5"/>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47" name="Text Box 6"/>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48" name="Text Box 7"/>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49" name="Text Box 8"/>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50" name="Text Box 9"/>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51" name="Text Box 10"/>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52" name="Text Box 11"/>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53" name="Text Box 12"/>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54" name="Text Box 13"/>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55" name="Text Box 14"/>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56" name="Text Box 15"/>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57" name="Text Box 16"/>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58" name="Text Box 17"/>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59" name="Text Box 18"/>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60" name="Text Box 19"/>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61" name="Text Box 20"/>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62" name="Text Box 21"/>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63" name="Text Box 22"/>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64" name="Text Box 23"/>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65" name="Text Box 24"/>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66" name="Text Box 25"/>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67" name="Text Box 26"/>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68" name="Text Box 27"/>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69" name="Text Box 28"/>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70" name="Text Box 29"/>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71" name="Text Box 30"/>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72" name="Text Box 31"/>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73" name="Text Box 32"/>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74" name="Text Box 33"/>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75" name="Text Box 34"/>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76" name="Text Box 35"/>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77" name="Text Box 36"/>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78" name="Text Box 37"/>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79" name="Text Box 38"/>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80" name="Text Box 39"/>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881" name="Text Box 40"/>
        <xdr:cNvSpPr txBox="1">
          <a:spLocks noChangeArrowheads="1"/>
        </xdr:cNvSpPr>
      </xdr:nvSpPr>
      <xdr:spPr bwMode="auto">
        <a:xfrm>
          <a:off x="5953125" y="1107567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882" name="Text Box 1"/>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883" name="Text Box 2"/>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884" name="Text Box 3"/>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885" name="Text Box 4"/>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886" name="Text Box 5"/>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887" name="Text Box 6"/>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888" name="Text Box 7"/>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889" name="Text Box 8"/>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890" name="Text Box 9"/>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891" name="Text Box 10"/>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892" name="Text Box 11"/>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893" name="Text Box 12"/>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894" name="Text Box 13"/>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895" name="Text Box 14"/>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896" name="Text Box 15"/>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897" name="Text Box 16"/>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898" name="Text Box 17"/>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899" name="Text Box 18"/>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00" name="Text Box 19"/>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01" name="Text Box 20"/>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02" name="Text Box 21"/>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03" name="Text Box 22"/>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04" name="Text Box 23"/>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05" name="Text Box 24"/>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06" name="Text Box 25"/>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07" name="Text Box 26"/>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08" name="Text Box 27"/>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09" name="Text Box 28"/>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10" name="Text Box 29"/>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11" name="Text Box 30"/>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12" name="Text Box 31"/>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13" name="Text Box 32"/>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14" name="Text Box 33"/>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15" name="Text Box 34"/>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16" name="Text Box 35"/>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17" name="Text Box 36"/>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18" name="Text Box 37"/>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19" name="Text Box 38"/>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20" name="Text Box 39"/>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21" name="Text Box 40"/>
        <xdr:cNvSpPr txBox="1">
          <a:spLocks noChangeArrowheads="1"/>
        </xdr:cNvSpPr>
      </xdr:nvSpPr>
      <xdr:spPr bwMode="auto">
        <a:xfrm>
          <a:off x="5953125" y="1107567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22" name="Text Box 1"/>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23" name="Text Box 2"/>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24" name="Text Box 3"/>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25" name="Text Box 4"/>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26" name="Text Box 5"/>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27" name="Text Box 6"/>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28" name="Text Box 7"/>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29" name="Text Box 8"/>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30" name="Text Box 9"/>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31" name="Text Box 10"/>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32" name="Text Box 11"/>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33" name="Text Box 12"/>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34" name="Text Box 13"/>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35" name="Text Box 14"/>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36" name="Text Box 15"/>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37" name="Text Box 16"/>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38" name="Text Box 17"/>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39" name="Text Box 18"/>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40" name="Text Box 19"/>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41" name="Text Box 20"/>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42" name="Text Box 21"/>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43" name="Text Box 22"/>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44" name="Text Box 23"/>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45" name="Text Box 24"/>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46" name="Text Box 25"/>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47" name="Text Box 26"/>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48" name="Text Box 27"/>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49" name="Text Box 28"/>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50" name="Text Box 29"/>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51" name="Text Box 30"/>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52" name="Text Box 31"/>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53" name="Text Box 32"/>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54" name="Text Box 33"/>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55" name="Text Box 34"/>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56" name="Text Box 35"/>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57" name="Text Box 36"/>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58" name="Text Box 37"/>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59" name="Text Box 38"/>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60" name="Text Box 39"/>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961" name="Text Box 40"/>
        <xdr:cNvSpPr txBox="1">
          <a:spLocks noChangeArrowheads="1"/>
        </xdr:cNvSpPr>
      </xdr:nvSpPr>
      <xdr:spPr bwMode="auto">
        <a:xfrm>
          <a:off x="5953125" y="119786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62" name="Text Box 1"/>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63" name="Text Box 2"/>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64" name="Text Box 3"/>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65" name="Text Box 4"/>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66" name="Text Box 5"/>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67" name="Text Box 6"/>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68" name="Text Box 7"/>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69" name="Text Box 8"/>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70" name="Text Box 9"/>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71" name="Text Box 10"/>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72" name="Text Box 11"/>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73" name="Text Box 12"/>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74" name="Text Box 13"/>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75" name="Text Box 14"/>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76" name="Text Box 15"/>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77" name="Text Box 16"/>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78" name="Text Box 17"/>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79" name="Text Box 18"/>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80" name="Text Box 19"/>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81" name="Text Box 20"/>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82" name="Text Box 21"/>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83" name="Text Box 22"/>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84" name="Text Box 23"/>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85" name="Text Box 24"/>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86" name="Text Box 25"/>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87" name="Text Box 26"/>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88" name="Text Box 27"/>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89" name="Text Box 28"/>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90" name="Text Box 29"/>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91" name="Text Box 30"/>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92" name="Text Box 31"/>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93" name="Text Box 32"/>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94" name="Text Box 33"/>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95" name="Text Box 34"/>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96" name="Text Box 35"/>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97" name="Text Box 36"/>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98" name="Text Box 37"/>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999" name="Text Box 38"/>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000" name="Text Box 39"/>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001" name="Text Box 40"/>
        <xdr:cNvSpPr txBox="1">
          <a:spLocks noChangeArrowheads="1"/>
        </xdr:cNvSpPr>
      </xdr:nvSpPr>
      <xdr:spPr bwMode="auto">
        <a:xfrm>
          <a:off x="5953125" y="11978640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02" name="Text Box 1"/>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03" name="Text Box 2"/>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04" name="Text Box 3"/>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05" name="Text Box 4"/>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06" name="Text Box 5"/>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07" name="Text Box 6"/>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08" name="Text Box 7"/>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09" name="Text Box 8"/>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10" name="Text Box 9"/>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11" name="Text Box 10"/>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12" name="Text Box 11"/>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13" name="Text Box 12"/>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14" name="Text Box 13"/>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15" name="Text Box 14"/>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16" name="Text Box 15"/>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17" name="Text Box 16"/>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18" name="Text Box 17"/>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19" name="Text Box 18"/>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20" name="Text Box 19"/>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21" name="Text Box 20"/>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22" name="Text Box 21"/>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23" name="Text Box 22"/>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24" name="Text Box 23"/>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25" name="Text Box 24"/>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26" name="Text Box 25"/>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27" name="Text Box 26"/>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28" name="Text Box 27"/>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29" name="Text Box 28"/>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30" name="Text Box 29"/>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31" name="Text Box 30"/>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32" name="Text Box 31"/>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33" name="Text Box 32"/>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34" name="Text Box 33"/>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35" name="Text Box 34"/>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36" name="Text Box 35"/>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37" name="Text Box 36"/>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38" name="Text Box 37"/>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39" name="Text Box 38"/>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40" name="Text Box 39"/>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41" name="Text Box 40"/>
        <xdr:cNvSpPr txBox="1">
          <a:spLocks noChangeArrowheads="1"/>
        </xdr:cNvSpPr>
      </xdr:nvSpPr>
      <xdr:spPr bwMode="auto">
        <a:xfrm>
          <a:off x="5953125" y="1247394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42" name="Text Box 1"/>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43" name="Text Box 2"/>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44" name="Text Box 3"/>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45" name="Text Box 4"/>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46" name="Text Box 5"/>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47" name="Text Box 6"/>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48" name="Text Box 7"/>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49" name="Text Box 8"/>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50" name="Text Box 9"/>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51" name="Text Box 10"/>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52" name="Text Box 11"/>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53" name="Text Box 12"/>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54" name="Text Box 13"/>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55" name="Text Box 14"/>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56" name="Text Box 15"/>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57" name="Text Box 16"/>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58" name="Text Box 17"/>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59" name="Text Box 18"/>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60" name="Text Box 19"/>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61" name="Text Box 20"/>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62" name="Text Box 21"/>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63" name="Text Box 22"/>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64" name="Text Box 23"/>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65" name="Text Box 24"/>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66" name="Text Box 25"/>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67" name="Text Box 26"/>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68" name="Text Box 27"/>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69" name="Text Box 28"/>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70" name="Text Box 29"/>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71" name="Text Box 30"/>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72" name="Text Box 31"/>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73" name="Text Box 32"/>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74" name="Text Box 33"/>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75" name="Text Box 34"/>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76" name="Text Box 35"/>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77" name="Text Box 36"/>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78" name="Text Box 37"/>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79" name="Text Box 38"/>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80" name="Text Box 39"/>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81" name="Text Box 40"/>
        <xdr:cNvSpPr txBox="1">
          <a:spLocks noChangeArrowheads="1"/>
        </xdr:cNvSpPr>
      </xdr:nvSpPr>
      <xdr:spPr bwMode="auto">
        <a:xfrm>
          <a:off x="5953125" y="12858750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82" name="Text Box 1"/>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83" name="Text Box 2"/>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84" name="Text Box 3"/>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85" name="Text Box 4"/>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86" name="Text Box 5"/>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87" name="Text Box 6"/>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88" name="Text Box 7"/>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89" name="Text Box 8"/>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90" name="Text Box 9"/>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91" name="Text Box 10"/>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92" name="Text Box 11"/>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93" name="Text Box 12"/>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94" name="Text Box 13"/>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95" name="Text Box 14"/>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96" name="Text Box 15"/>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97" name="Text Box 16"/>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98" name="Text Box 17"/>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099" name="Text Box 18"/>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00" name="Text Box 19"/>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01" name="Text Box 20"/>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02" name="Text Box 21"/>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03" name="Text Box 22"/>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04" name="Text Box 23"/>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05" name="Text Box 24"/>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06" name="Text Box 25"/>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07" name="Text Box 26"/>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08" name="Text Box 27"/>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09" name="Text Box 28"/>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10" name="Text Box 29"/>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11" name="Text Box 30"/>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12" name="Text Box 31"/>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13" name="Text Box 32"/>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14" name="Text Box 33"/>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15" name="Text Box 34"/>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16" name="Text Box 35"/>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17" name="Text Box 36"/>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18" name="Text Box 37"/>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19" name="Text Box 38"/>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20" name="Text Box 39"/>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21" name="Text Box 40"/>
        <xdr:cNvSpPr txBox="1">
          <a:spLocks noChangeArrowheads="1"/>
        </xdr:cNvSpPr>
      </xdr:nvSpPr>
      <xdr:spPr bwMode="auto">
        <a:xfrm>
          <a:off x="5953125" y="1323689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22" name="Text Box 1"/>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23" name="Text Box 2"/>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24" name="Text Box 3"/>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25" name="Text Box 4"/>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26" name="Text Box 5"/>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27" name="Text Box 6"/>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28" name="Text Box 7"/>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29" name="Text Box 8"/>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30" name="Text Box 9"/>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31" name="Text Box 10"/>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32" name="Text Box 11"/>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33" name="Text Box 12"/>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34" name="Text Box 13"/>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35" name="Text Box 14"/>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36" name="Text Box 15"/>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37" name="Text Box 16"/>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38" name="Text Box 17"/>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39" name="Text Box 18"/>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40" name="Text Box 19"/>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41" name="Text Box 20"/>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42" name="Text Box 21"/>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43" name="Text Box 22"/>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44" name="Text Box 23"/>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45" name="Text Box 24"/>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46" name="Text Box 25"/>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47" name="Text Box 26"/>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48" name="Text Box 27"/>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49" name="Text Box 28"/>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50" name="Text Box 29"/>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51" name="Text Box 30"/>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52" name="Text Box 31"/>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53" name="Text Box 32"/>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54" name="Text Box 33"/>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55" name="Text Box 34"/>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56" name="Text Box 35"/>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57" name="Text Box 36"/>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58" name="Text Box 37"/>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59" name="Text Box 38"/>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60" name="Text Box 39"/>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161" name="Text Box 40"/>
        <xdr:cNvSpPr txBox="1">
          <a:spLocks noChangeArrowheads="1"/>
        </xdr:cNvSpPr>
      </xdr:nvSpPr>
      <xdr:spPr bwMode="auto">
        <a:xfrm>
          <a:off x="5953125" y="1597437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62" name="Text Box 1"/>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63" name="Text Box 2"/>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64" name="Text Box 3"/>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65" name="Text Box 4"/>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66" name="Text Box 5"/>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67" name="Text Box 6"/>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68" name="Text Box 7"/>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69" name="Text Box 8"/>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70" name="Text Box 9"/>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71" name="Text Box 10"/>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72" name="Text Box 11"/>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73" name="Text Box 12"/>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74" name="Text Box 13"/>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75" name="Text Box 14"/>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76" name="Text Box 15"/>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77" name="Text Box 16"/>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78" name="Text Box 17"/>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79" name="Text Box 18"/>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80" name="Text Box 19"/>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81" name="Text Box 20"/>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82" name="Text Box 21"/>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83" name="Text Box 22"/>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84" name="Text Box 23"/>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85" name="Text Box 24"/>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86" name="Text Box 25"/>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87" name="Text Box 26"/>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88" name="Text Box 27"/>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89" name="Text Box 28"/>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90" name="Text Box 29"/>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91" name="Text Box 30"/>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92" name="Text Box 31"/>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93" name="Text Box 32"/>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94" name="Text Box 33"/>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95" name="Text Box 34"/>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96" name="Text Box 35"/>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97" name="Text Box 36"/>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98" name="Text Box 37"/>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199" name="Text Box 38"/>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00" name="Text Box 39"/>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01" name="Text Box 40"/>
        <xdr:cNvSpPr txBox="1">
          <a:spLocks noChangeArrowheads="1"/>
        </xdr:cNvSpPr>
      </xdr:nvSpPr>
      <xdr:spPr bwMode="auto">
        <a:xfrm>
          <a:off x="5953125" y="1597437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1019</xdr:row>
      <xdr:rowOff>0</xdr:rowOff>
    </xdr:from>
    <xdr:ext cx="76200" cy="495300"/>
    <xdr:sp macro="" textlink="">
      <xdr:nvSpPr>
        <xdr:cNvPr id="1202" name="Text Box 1"/>
        <xdr:cNvSpPr txBox="1">
          <a:spLocks noChangeArrowheads="1"/>
        </xdr:cNvSpPr>
      </xdr:nvSpPr>
      <xdr:spPr bwMode="auto">
        <a:xfrm>
          <a:off x="5972175" y="1466183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03" name="Text Box 2"/>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04" name="Text Box 3"/>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05" name="Text Box 4"/>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06" name="Text Box 5"/>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07" name="Text Box 6"/>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08" name="Text Box 7"/>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09" name="Text Box 8"/>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10" name="Text Box 9"/>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11" name="Text Box 10"/>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12" name="Text Box 11"/>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13" name="Text Box 12"/>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14" name="Text Box 13"/>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15" name="Text Box 14"/>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16" name="Text Box 15"/>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17" name="Text Box 16"/>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18" name="Text Box 17"/>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19" name="Text Box 18"/>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20" name="Text Box 19"/>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21" name="Text Box 20"/>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22" name="Text Box 21"/>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23" name="Text Box 22"/>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24" name="Text Box 23"/>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25" name="Text Box 24"/>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26" name="Text Box 25"/>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27" name="Text Box 26"/>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28" name="Text Box 27"/>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29" name="Text Box 28"/>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30" name="Text Box 29"/>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31" name="Text Box 30"/>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32" name="Text Box 31"/>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33" name="Text Box 32"/>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34" name="Text Box 33"/>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35" name="Text Box 34"/>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36" name="Text Box 35"/>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37" name="Text Box 36"/>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38" name="Text Box 37"/>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39" name="Text Box 38"/>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40" name="Text Box 39"/>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95300"/>
    <xdr:sp macro="" textlink="">
      <xdr:nvSpPr>
        <xdr:cNvPr id="1241" name="Text Box 40"/>
        <xdr:cNvSpPr txBox="1">
          <a:spLocks noChangeArrowheads="1"/>
        </xdr:cNvSpPr>
      </xdr:nvSpPr>
      <xdr:spPr bwMode="auto">
        <a:xfrm>
          <a:off x="5953125" y="8485822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42" name="Text Box 1"/>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43" name="Text Box 2"/>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44" name="Text Box 3"/>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45" name="Text Box 4"/>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46" name="Text Box 5"/>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47" name="Text Box 6"/>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48" name="Text Box 7"/>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49" name="Text Box 8"/>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50" name="Text Box 9"/>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51" name="Text Box 10"/>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52" name="Text Box 11"/>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53" name="Text Box 12"/>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54" name="Text Box 13"/>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55" name="Text Box 14"/>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56" name="Text Box 15"/>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57" name="Text Box 16"/>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58" name="Text Box 17"/>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59" name="Text Box 18"/>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60" name="Text Box 19"/>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61" name="Text Box 20"/>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62" name="Text Box 21"/>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63" name="Text Box 22"/>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64" name="Text Box 23"/>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65" name="Text Box 24"/>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66" name="Text Box 25"/>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67" name="Text Box 26"/>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68" name="Text Box 27"/>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69" name="Text Box 28"/>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70" name="Text Box 29"/>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71" name="Text Box 30"/>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72" name="Text Box 31"/>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73" name="Text Box 32"/>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74" name="Text Box 33"/>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75" name="Text Box 34"/>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76" name="Text Box 35"/>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77" name="Text Box 36"/>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78" name="Text Box 37"/>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79" name="Text Box 38"/>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80" name="Text Box 39"/>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1019</xdr:row>
      <xdr:rowOff>0</xdr:rowOff>
    </xdr:from>
    <xdr:ext cx="76200" cy="485775"/>
    <xdr:sp macro="" textlink="">
      <xdr:nvSpPr>
        <xdr:cNvPr id="1281" name="Text Box 40"/>
        <xdr:cNvSpPr txBox="1">
          <a:spLocks noChangeArrowheads="1"/>
        </xdr:cNvSpPr>
      </xdr:nvSpPr>
      <xdr:spPr bwMode="auto">
        <a:xfrm>
          <a:off x="5953125" y="8485822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1017</xdr:row>
      <xdr:rowOff>0</xdr:rowOff>
    </xdr:from>
    <xdr:to>
      <xdr:col>9</xdr:col>
      <xdr:colOff>76200</xdr:colOff>
      <xdr:row>1019</xdr:row>
      <xdr:rowOff>1</xdr:rowOff>
    </xdr:to>
    <xdr:sp macro="" textlink="">
      <xdr:nvSpPr>
        <xdr:cNvPr id="1282" name="Text Box 1"/>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283" name="Text Box 2"/>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284" name="Text Box 3"/>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285" name="Text Box 4"/>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286" name="Text Box 5"/>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287" name="Text Box 6"/>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288" name="Text Box 7"/>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289" name="Text Box 8"/>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290" name="Text Box 9"/>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291" name="Text Box 10"/>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292" name="Text Box 11"/>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293" name="Text Box 12"/>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294" name="Text Box 13"/>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295" name="Text Box 14"/>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296" name="Text Box 15"/>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297" name="Text Box 16"/>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298" name="Text Box 17"/>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299" name="Text Box 18"/>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00" name="Text Box 19"/>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01" name="Text Box 20"/>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02" name="Text Box 21"/>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03" name="Text Box 22"/>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04" name="Text Box 23"/>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05" name="Text Box 24"/>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06" name="Text Box 25"/>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07" name="Text Box 26"/>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08" name="Text Box 27"/>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09" name="Text Box 28"/>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10" name="Text Box 29"/>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11" name="Text Box 30"/>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12" name="Text Box 31"/>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13" name="Text Box 32"/>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14" name="Text Box 33"/>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15" name="Text Box 34"/>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16" name="Text Box 35"/>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17" name="Text Box 36"/>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18" name="Text Box 37"/>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19" name="Text Box 38"/>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20" name="Text Box 39"/>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xdr:rowOff>
    </xdr:to>
    <xdr:sp macro="" textlink="">
      <xdr:nvSpPr>
        <xdr:cNvPr id="1321" name="Text Box 40"/>
        <xdr:cNvSpPr txBox="1">
          <a:spLocks noChangeArrowheads="1"/>
        </xdr:cNvSpPr>
      </xdr:nvSpPr>
      <xdr:spPr bwMode="auto">
        <a:xfrm>
          <a:off x="6353175" y="472354275"/>
          <a:ext cx="762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22" name="Text Box 1"/>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23" name="Text Box 2"/>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24" name="Text Box 3"/>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25" name="Text Box 4"/>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26" name="Text Box 5"/>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27" name="Text Box 6"/>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28" name="Text Box 7"/>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29" name="Text Box 8"/>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30" name="Text Box 9"/>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31" name="Text Box 10"/>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32" name="Text Box 11"/>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33" name="Text Box 12"/>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34" name="Text Box 13"/>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35" name="Text Box 14"/>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36" name="Text Box 15"/>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37" name="Text Box 16"/>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38" name="Text Box 17"/>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39" name="Text Box 18"/>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40" name="Text Box 19"/>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41" name="Text Box 20"/>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42" name="Text Box 21"/>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43" name="Text Box 22"/>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44" name="Text Box 23"/>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45" name="Text Box 24"/>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46" name="Text Box 25"/>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47" name="Text Box 26"/>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48" name="Text Box 27"/>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49" name="Text Box 28"/>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50" name="Text Box 29"/>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51" name="Text Box 30"/>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52" name="Text Box 31"/>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53" name="Text Box 32"/>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54" name="Text Box 33"/>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55" name="Text Box 34"/>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56" name="Text Box 35"/>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57" name="Text Box 36"/>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58" name="Text Box 37"/>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59" name="Text Box 38"/>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60" name="Text Box 39"/>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70487</xdr:rowOff>
    </xdr:to>
    <xdr:sp macro="" textlink="">
      <xdr:nvSpPr>
        <xdr:cNvPr id="1361" name="Text Box 40"/>
        <xdr:cNvSpPr txBox="1">
          <a:spLocks noChangeArrowheads="1"/>
        </xdr:cNvSpPr>
      </xdr:nvSpPr>
      <xdr:spPr bwMode="auto">
        <a:xfrm>
          <a:off x="6353175" y="472354275"/>
          <a:ext cx="76200" cy="3638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62" name="Text Box 1"/>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63" name="Text Box 2"/>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64" name="Text Box 3"/>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65" name="Text Box 4"/>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66" name="Text Box 5"/>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67" name="Text Box 6"/>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68" name="Text Box 7"/>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69" name="Text Box 8"/>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70" name="Text Box 9"/>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71" name="Text Box 10"/>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72" name="Text Box 11"/>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73" name="Text Box 12"/>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74" name="Text Box 13"/>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75" name="Text Box 14"/>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76" name="Text Box 15"/>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77" name="Text Box 16"/>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78" name="Text Box 17"/>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79" name="Text Box 18"/>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80" name="Text Box 19"/>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81" name="Text Box 20"/>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82" name="Text Box 21"/>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83" name="Text Box 22"/>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84" name="Text Box 23"/>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85" name="Text Box 24"/>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86" name="Text Box 25"/>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87" name="Text Box 26"/>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88" name="Text Box 27"/>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89" name="Text Box 28"/>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90" name="Text Box 29"/>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91" name="Text Box 30"/>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92" name="Text Box 31"/>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93" name="Text Box 32"/>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94" name="Text Box 33"/>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95" name="Text Box 34"/>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96" name="Text Box 35"/>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97" name="Text Box 36"/>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98" name="Text Box 37"/>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399" name="Text Box 38"/>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400" name="Text Box 39"/>
        <xdr:cNvSpPr txBox="1">
          <a:spLocks noChangeArrowheads="1"/>
        </xdr:cNvSpPr>
      </xdr:nvSpPr>
      <xdr:spPr bwMode="auto">
        <a:xfrm>
          <a:off x="6353175" y="472354275"/>
          <a:ext cx="76200" cy="36290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1045</xdr:row>
      <xdr:rowOff>60962</xdr:rowOff>
    </xdr:to>
    <xdr:sp macro="" textlink="">
      <xdr:nvSpPr>
        <xdr:cNvPr id="1401" name="Text Box 40"/>
        <xdr:cNvSpPr txBox="1">
          <a:spLocks noChangeArrowheads="1"/>
        </xdr:cNvSpPr>
      </xdr:nvSpPr>
      <xdr:spPr bwMode="auto">
        <a:xfrm>
          <a:off x="7124700" y="374241060"/>
          <a:ext cx="76200" cy="16078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0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0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0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0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0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0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0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0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1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1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1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1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1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1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1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1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1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1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2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2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2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2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2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2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2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2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2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2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3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3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3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3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3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3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3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3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3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3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4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4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1017</xdr:row>
      <xdr:rowOff>0</xdr:rowOff>
    </xdr:from>
    <xdr:to>
      <xdr:col>10</xdr:col>
      <xdr:colOff>99060</xdr:colOff>
      <xdr:row>1050</xdr:row>
      <xdr:rowOff>3812</xdr:rowOff>
    </xdr:to>
    <xdr:sp macro="" textlink="">
      <xdr:nvSpPr>
        <xdr:cNvPr id="1442" name="Text Box 1"/>
        <xdr:cNvSpPr txBox="1">
          <a:spLocks noChangeArrowheads="1"/>
        </xdr:cNvSpPr>
      </xdr:nvSpPr>
      <xdr:spPr bwMode="auto">
        <a:xfrm>
          <a:off x="7077075" y="472354275"/>
          <a:ext cx="76200" cy="47148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43" name="Text Box 2"/>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44" name="Text Box 3"/>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45" name="Text Box 4"/>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46" name="Text Box 5"/>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47" name="Text Box 6"/>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48" name="Text Box 7"/>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49" name="Text Box 8"/>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50" name="Text Box 9"/>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51" name="Text Box 10"/>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52" name="Text Box 11"/>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53" name="Text Box 12"/>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54" name="Text Box 13"/>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55" name="Text Box 14"/>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56" name="Text Box 15"/>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57" name="Text Box 16"/>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58" name="Text Box 17"/>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59" name="Text Box 18"/>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60" name="Text Box 19"/>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61" name="Text Box 20"/>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62" name="Text Box 21"/>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63" name="Text Box 22"/>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64" name="Text Box 23"/>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65" name="Text Box 24"/>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66" name="Text Box 25"/>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67" name="Text Box 26"/>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68" name="Text Box 27"/>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69" name="Text Box 28"/>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70" name="Text Box 29"/>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71" name="Text Box 30"/>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72" name="Text Box 31"/>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73" name="Text Box 32"/>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74" name="Text Box 33"/>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75" name="Text Box 34"/>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76" name="Text Box 35"/>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77" name="Text Box 36"/>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78" name="Text Box 37"/>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79" name="Text Box 38"/>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80" name="Text Box 39"/>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1017</xdr:row>
      <xdr:rowOff>0</xdr:rowOff>
    </xdr:from>
    <xdr:to>
      <xdr:col>8</xdr:col>
      <xdr:colOff>76200</xdr:colOff>
      <xdr:row>1050</xdr:row>
      <xdr:rowOff>13337</xdr:rowOff>
    </xdr:to>
    <xdr:sp macro="" textlink="">
      <xdr:nvSpPr>
        <xdr:cNvPr id="1481" name="Text Box 40"/>
        <xdr:cNvSpPr txBox="1">
          <a:spLocks noChangeArrowheads="1"/>
        </xdr:cNvSpPr>
      </xdr:nvSpPr>
      <xdr:spPr bwMode="auto">
        <a:xfrm>
          <a:off x="5429250" y="472354275"/>
          <a:ext cx="76200" cy="47244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1017</xdr:row>
      <xdr:rowOff>0</xdr:rowOff>
    </xdr:from>
    <xdr:to>
      <xdr:col>10</xdr:col>
      <xdr:colOff>381000</xdr:colOff>
      <xdr:row>1018</xdr:row>
      <xdr:rowOff>76201</xdr:rowOff>
    </xdr:to>
    <xdr:sp macro="" textlink="">
      <xdr:nvSpPr>
        <xdr:cNvPr id="1482" name="Text Box 1"/>
        <xdr:cNvSpPr txBox="1">
          <a:spLocks noChangeArrowheads="1"/>
        </xdr:cNvSpPr>
      </xdr:nvSpPr>
      <xdr:spPr bwMode="auto">
        <a:xfrm>
          <a:off x="73818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8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8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8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8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8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8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8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9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9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9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9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9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9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9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9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9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49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0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0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0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0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0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0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0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0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0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0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1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1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1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1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1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1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1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1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1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1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2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2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2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2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2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2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2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2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2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2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3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3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3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3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3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3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3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3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3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3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4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4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4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4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4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4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4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4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4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4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5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5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5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5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5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5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5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5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5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5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6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6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6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6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6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6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6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6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6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6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7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7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7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7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7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7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7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7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7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7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8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8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8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8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8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8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8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8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8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8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9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9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9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9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9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9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9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9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9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59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0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0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0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0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0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0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0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0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0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0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1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1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1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1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1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1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1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1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1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1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2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2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2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2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2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2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2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2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2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2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3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3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3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3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3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3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3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3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3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3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4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4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4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4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4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4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4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4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4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4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5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5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5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5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5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5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5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5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5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5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6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6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6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6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6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6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6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6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6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6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7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7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7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7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7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7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7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7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7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7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8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8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8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8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8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8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8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8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8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8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9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9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9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9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9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9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9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9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9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69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0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0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0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0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0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0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0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0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0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0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1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1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1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1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1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1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1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1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1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1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2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2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2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2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2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2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2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2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2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2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3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3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3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3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3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3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3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3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3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3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4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4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4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4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4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4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4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4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4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4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5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5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5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5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5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5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5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5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5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5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6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6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6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6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6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6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6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6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6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6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7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7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7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7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7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7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7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7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7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7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8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8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8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8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8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8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8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8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8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8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9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9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9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9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9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9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9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9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9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79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0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0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0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0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0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0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0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0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0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0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1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1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1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1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1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1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1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1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1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1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2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2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2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2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2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2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2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2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2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2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3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3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3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3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3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3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3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3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3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3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4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4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42" name="Text Box 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43" name="Text Box 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44" name="Text Box 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45" name="Text Box 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46" name="Text Box 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47" name="Text Box 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48" name="Text Box 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49" name="Text Box 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50" name="Text Box 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51" name="Text Box 1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52" name="Text Box 1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53" name="Text Box 1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54" name="Text Box 1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55" name="Text Box 1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56" name="Text Box 1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57" name="Text Box 1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58" name="Text Box 1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59" name="Text Box 1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60" name="Text Box 1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61" name="Text Box 2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62" name="Text Box 2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63" name="Text Box 2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64" name="Text Box 2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65" name="Text Box 2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66" name="Text Box 2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67" name="Text Box 2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68" name="Text Box 2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69" name="Text Box 2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70" name="Text Box 2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71" name="Text Box 3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72" name="Text Box 31"/>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73" name="Text Box 32"/>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74" name="Text Box 33"/>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75" name="Text Box 34"/>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76" name="Text Box 35"/>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77" name="Text Box 36"/>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78" name="Text Box 37"/>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79" name="Text Box 38"/>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80" name="Text Box 39"/>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1018</xdr:row>
      <xdr:rowOff>76201</xdr:rowOff>
    </xdr:to>
    <xdr:sp macro="" textlink="">
      <xdr:nvSpPr>
        <xdr:cNvPr id="1881" name="Text Box 40"/>
        <xdr:cNvSpPr txBox="1">
          <a:spLocks noChangeArrowheads="1"/>
        </xdr:cNvSpPr>
      </xdr:nvSpPr>
      <xdr:spPr bwMode="auto">
        <a:xfrm>
          <a:off x="6353175" y="472354275"/>
          <a:ext cx="7620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882" name="Text Box 1"/>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883" name="Text Box 2"/>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884" name="Text Box 3"/>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885" name="Text Box 4"/>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886" name="Text Box 5"/>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887" name="Text Box 6"/>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888" name="Text Box 7"/>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889" name="Text Box 8"/>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890" name="Text Box 9"/>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891" name="Text Box 10"/>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892" name="Text Box 11"/>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893" name="Text Box 12"/>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894" name="Text Box 13"/>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895" name="Text Box 14"/>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896" name="Text Box 15"/>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897" name="Text Box 16"/>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898" name="Text Box 17"/>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899" name="Text Box 18"/>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00" name="Text Box 19"/>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01" name="Text Box 20"/>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02" name="Text Box 21"/>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03" name="Text Box 22"/>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04" name="Text Box 23"/>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05" name="Text Box 24"/>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06" name="Text Box 25"/>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07" name="Text Box 26"/>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08" name="Text Box 27"/>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09" name="Text Box 28"/>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10" name="Text Box 29"/>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11" name="Text Box 30"/>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12" name="Text Box 31"/>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13" name="Text Box 32"/>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14" name="Text Box 33"/>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15" name="Text Box 34"/>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16" name="Text Box 35"/>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17" name="Text Box 36"/>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18" name="Text Box 37"/>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19" name="Text Box 38"/>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20" name="Text Box 39"/>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635</xdr:rowOff>
    </xdr:to>
    <xdr:sp macro="" textlink="">
      <xdr:nvSpPr>
        <xdr:cNvPr id="1921" name="Text Box 40"/>
        <xdr:cNvSpPr txBox="1">
          <a:spLocks noChangeArrowheads="1"/>
        </xdr:cNvSpPr>
      </xdr:nvSpPr>
      <xdr:spPr bwMode="auto">
        <a:xfrm>
          <a:off x="6353175" y="472354275"/>
          <a:ext cx="76200"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22" name="Text Box 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23" name="Text Box 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24" name="Text Box 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25" name="Text Box 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26" name="Text Box 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27" name="Text Box 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28" name="Text Box 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29" name="Text Box 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30" name="Text Box 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31" name="Text Box 1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32" name="Text Box 1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33" name="Text Box 1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34" name="Text Box 1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35" name="Text Box 1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36" name="Text Box 1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37" name="Text Box 1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38" name="Text Box 1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39" name="Text Box 1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40" name="Text Box 1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41" name="Text Box 2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42" name="Text Box 2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43" name="Text Box 2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44" name="Text Box 2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45" name="Text Box 2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46" name="Text Box 2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47" name="Text Box 2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48" name="Text Box 2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49" name="Text Box 2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50" name="Text Box 2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51" name="Text Box 3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52" name="Text Box 3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53" name="Text Box 3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54" name="Text Box 3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55" name="Text Box 3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56" name="Text Box 3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57" name="Text Box 3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58" name="Text Box 3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59" name="Text Box 3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60" name="Text Box 3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61" name="Text Box 4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62" name="Text Box 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63" name="Text Box 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64" name="Text Box 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65" name="Text Box 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66" name="Text Box 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67" name="Text Box 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68" name="Text Box 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69" name="Text Box 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70" name="Text Box 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71" name="Text Box 1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72" name="Text Box 1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73" name="Text Box 1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74" name="Text Box 1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75" name="Text Box 1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76" name="Text Box 1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77" name="Text Box 1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78" name="Text Box 1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79" name="Text Box 1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80" name="Text Box 1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81" name="Text Box 2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82" name="Text Box 2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83" name="Text Box 2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84" name="Text Box 2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85" name="Text Box 2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86" name="Text Box 2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87" name="Text Box 2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88" name="Text Box 2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89" name="Text Box 2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90" name="Text Box 2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91" name="Text Box 3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92" name="Text Box 31"/>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93" name="Text Box 32"/>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94" name="Text Box 33"/>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95" name="Text Box 34"/>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96" name="Text Box 35"/>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97" name="Text Box 36"/>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98" name="Text Box 37"/>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1999" name="Text Box 38"/>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00" name="Text Box 39"/>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01" name="Text Box 40"/>
        <xdr:cNvSpPr txBox="1">
          <a:spLocks noChangeArrowheads="1"/>
        </xdr:cNvSpPr>
      </xdr:nvSpPr>
      <xdr:spPr bwMode="auto">
        <a:xfrm>
          <a:off x="6353175" y="472354275"/>
          <a:ext cx="76200" cy="4445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02" name="Text Box 1"/>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03" name="Text Box 2"/>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04" name="Text Box 3"/>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05" name="Text Box 4"/>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06" name="Text Box 5"/>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07" name="Text Box 6"/>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08" name="Text Box 7"/>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09" name="Text Box 8"/>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10" name="Text Box 9"/>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11" name="Text Box 10"/>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12" name="Text Box 11"/>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13" name="Text Box 12"/>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14" name="Text Box 13"/>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15" name="Text Box 14"/>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16" name="Text Box 15"/>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17" name="Text Box 16"/>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18" name="Text Box 17"/>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19" name="Text Box 18"/>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20" name="Text Box 19"/>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21" name="Text Box 20"/>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22" name="Text Box 21"/>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23" name="Text Box 22"/>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24" name="Text Box 23"/>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25" name="Text Box 24"/>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26" name="Text Box 25"/>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27" name="Text Box 26"/>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28" name="Text Box 27"/>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29" name="Text Box 28"/>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30" name="Text Box 29"/>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31" name="Text Box 30"/>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32" name="Text Box 31"/>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33" name="Text Box 32"/>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34" name="Text Box 33"/>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35" name="Text Box 34"/>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36" name="Text Box 35"/>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37" name="Text Box 36"/>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38" name="Text Box 37"/>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39" name="Text Box 38"/>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40" name="Text Box 39"/>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3175</xdr:rowOff>
    </xdr:to>
    <xdr:sp macro="" textlink="">
      <xdr:nvSpPr>
        <xdr:cNvPr id="2041" name="Text Box 40"/>
        <xdr:cNvSpPr txBox="1">
          <a:spLocks noChangeArrowheads="1"/>
        </xdr:cNvSpPr>
      </xdr:nvSpPr>
      <xdr:spPr bwMode="auto">
        <a:xfrm>
          <a:off x="6353175" y="472354275"/>
          <a:ext cx="76200"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42" name="Text Box 1"/>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43" name="Text Box 2"/>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44" name="Text Box 3"/>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45" name="Text Box 4"/>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46" name="Text Box 5"/>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47" name="Text Box 6"/>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48" name="Text Box 7"/>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49" name="Text Box 8"/>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50" name="Text Box 9"/>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51" name="Text Box 10"/>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52" name="Text Box 11"/>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53" name="Text Box 12"/>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54" name="Text Box 13"/>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55" name="Text Box 14"/>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56" name="Text Box 15"/>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57" name="Text Box 16"/>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58" name="Text Box 17"/>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59" name="Text Box 18"/>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60" name="Text Box 19"/>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61" name="Text Box 20"/>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62" name="Text Box 21"/>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63" name="Text Box 22"/>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64" name="Text Box 23"/>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65" name="Text Box 24"/>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66" name="Text Box 25"/>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67" name="Text Box 26"/>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68" name="Text Box 27"/>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69" name="Text Box 28"/>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70" name="Text Box 29"/>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71" name="Text Box 30"/>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72" name="Text Box 31"/>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73" name="Text Box 32"/>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74" name="Text Box 33"/>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75" name="Text Box 34"/>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76" name="Text Box 35"/>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77" name="Text Box 36"/>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78" name="Text Box 37"/>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79" name="Text Box 38"/>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80" name="Text Box 39"/>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636</xdr:rowOff>
    </xdr:to>
    <xdr:sp macro="" textlink="">
      <xdr:nvSpPr>
        <xdr:cNvPr id="2081" name="Text Box 40"/>
        <xdr:cNvSpPr txBox="1">
          <a:spLocks noChangeArrowheads="1"/>
        </xdr:cNvSpPr>
      </xdr:nvSpPr>
      <xdr:spPr bwMode="auto">
        <a:xfrm>
          <a:off x="6353175" y="472354275"/>
          <a:ext cx="76200" cy="463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082" name="Text Box 1"/>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083" name="Text Box 2"/>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084" name="Text Box 3"/>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085" name="Text Box 4"/>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086" name="Text Box 5"/>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087" name="Text Box 6"/>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088" name="Text Box 7"/>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089" name="Text Box 8"/>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090" name="Text Box 9"/>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091" name="Text Box 10"/>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092" name="Text Box 11"/>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093" name="Text Box 12"/>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094" name="Text Box 13"/>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095" name="Text Box 14"/>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096" name="Text Box 15"/>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097" name="Text Box 16"/>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098" name="Text Box 17"/>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099" name="Text Box 18"/>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00" name="Text Box 19"/>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01" name="Text Box 20"/>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02" name="Text Box 21"/>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03" name="Text Box 22"/>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04" name="Text Box 23"/>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05" name="Text Box 24"/>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06" name="Text Box 25"/>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07" name="Text Box 26"/>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08" name="Text Box 27"/>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09" name="Text Box 28"/>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10" name="Text Box 29"/>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11" name="Text Box 30"/>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12" name="Text Box 31"/>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13" name="Text Box 32"/>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14" name="Text Box 33"/>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15" name="Text Box 34"/>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16" name="Text Box 35"/>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17" name="Text Box 36"/>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18" name="Text Box 37"/>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19" name="Text Box 38"/>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20" name="Text Box 39"/>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1017</xdr:row>
      <xdr:rowOff>0</xdr:rowOff>
    </xdr:from>
    <xdr:to>
      <xdr:col>9</xdr:col>
      <xdr:colOff>76200</xdr:colOff>
      <xdr:row>1019</xdr:row>
      <xdr:rowOff>120652</xdr:rowOff>
    </xdr:to>
    <xdr:sp macro="" textlink="">
      <xdr:nvSpPr>
        <xdr:cNvPr id="2121" name="Text Box 40"/>
        <xdr:cNvSpPr txBox="1">
          <a:spLocks noChangeArrowheads="1"/>
        </xdr:cNvSpPr>
      </xdr:nvSpPr>
      <xdr:spPr bwMode="auto">
        <a:xfrm>
          <a:off x="6353175" y="472354275"/>
          <a:ext cx="76200" cy="7112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1017</xdr:row>
      <xdr:rowOff>0</xdr:rowOff>
    </xdr:from>
    <xdr:ext cx="76200" cy="495300"/>
    <xdr:sp macro="" textlink="">
      <xdr:nvSpPr>
        <xdr:cNvPr id="212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2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2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2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2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2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2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2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3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3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3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3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3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3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3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3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3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3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4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4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4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4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4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4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4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4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4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4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5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5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5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5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5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5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5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5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5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5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6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16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62" name="Text Box 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63" name="Text Box 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64" name="Text Box 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65" name="Text Box 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66" name="Text Box 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67" name="Text Box 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68" name="Text Box 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69" name="Text Box 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70" name="Text Box 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71" name="Text Box 1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72" name="Text Box 1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73" name="Text Box 1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74" name="Text Box 1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75" name="Text Box 1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76" name="Text Box 1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77" name="Text Box 1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78" name="Text Box 1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79" name="Text Box 1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80" name="Text Box 1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81" name="Text Box 2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82" name="Text Box 2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83" name="Text Box 2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84" name="Text Box 2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85" name="Text Box 2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86" name="Text Box 2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87" name="Text Box 2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88" name="Text Box 2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89" name="Text Box 2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90" name="Text Box 2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91" name="Text Box 3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92" name="Text Box 3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93" name="Text Box 3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94" name="Text Box 3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95" name="Text Box 3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96" name="Text Box 3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97" name="Text Box 3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98" name="Text Box 3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199" name="Text Box 3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00" name="Text Box 3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01" name="Text Box 4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0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0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0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0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0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0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0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0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1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1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1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1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1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1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1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1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1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1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2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2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2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2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2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2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2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2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2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2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3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3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3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3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3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3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3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3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3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3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4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4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42" name="Text Box 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43" name="Text Box 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44" name="Text Box 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45" name="Text Box 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46" name="Text Box 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47" name="Text Box 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48" name="Text Box 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49" name="Text Box 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50" name="Text Box 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51" name="Text Box 1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52" name="Text Box 1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53" name="Text Box 1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54" name="Text Box 1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55" name="Text Box 1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56" name="Text Box 1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57" name="Text Box 1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58" name="Text Box 1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59" name="Text Box 1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60" name="Text Box 1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61" name="Text Box 2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62" name="Text Box 2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63" name="Text Box 2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64" name="Text Box 2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65" name="Text Box 2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66" name="Text Box 2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67" name="Text Box 2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68" name="Text Box 2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69" name="Text Box 2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70" name="Text Box 2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71" name="Text Box 3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72" name="Text Box 3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73" name="Text Box 3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74" name="Text Box 3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75" name="Text Box 3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76" name="Text Box 3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77" name="Text Box 3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78" name="Text Box 3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79" name="Text Box 3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80" name="Text Box 3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281" name="Text Box 4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8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8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8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8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8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8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8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8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9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9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9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9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9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9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9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9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9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29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0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0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0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0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0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0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0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0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0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0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1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1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1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1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1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1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1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1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1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1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2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2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2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2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2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2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2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2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2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2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3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3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3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3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3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3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3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3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3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3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4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4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4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4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4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4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4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4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4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4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5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5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5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5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5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5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5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5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5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5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6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6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6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6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6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6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6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6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6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6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7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7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7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7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7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7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7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7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7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7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8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8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8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8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8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8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8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8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8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8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9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9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9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9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9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9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9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9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9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39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0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0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02" name="Text Box 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0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0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0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0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0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0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0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1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1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1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1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1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1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1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1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1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1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2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2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2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2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2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2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2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2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2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2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3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3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3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3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3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3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3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3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3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3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4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4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42" name="Text Box 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43" name="Text Box 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44" name="Text Box 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45" name="Text Box 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46" name="Text Box 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47" name="Text Box 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48" name="Text Box 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49" name="Text Box 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50" name="Text Box 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51" name="Text Box 1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52" name="Text Box 1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53" name="Text Box 1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54" name="Text Box 1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55" name="Text Box 1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56" name="Text Box 1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57" name="Text Box 1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58" name="Text Box 1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59" name="Text Box 1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60" name="Text Box 1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61" name="Text Box 2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62" name="Text Box 2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63" name="Text Box 2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64" name="Text Box 2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65" name="Text Box 2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66" name="Text Box 2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67" name="Text Box 2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68" name="Text Box 2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69" name="Text Box 2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70" name="Text Box 2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71" name="Text Box 3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72" name="Text Box 3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73" name="Text Box 3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74" name="Text Box 3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75" name="Text Box 3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76" name="Text Box 3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77" name="Text Box 3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78" name="Text Box 3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79" name="Text Box 3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80" name="Text Box 3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481" name="Text Box 4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300990</xdr:colOff>
      <xdr:row>1030</xdr:row>
      <xdr:rowOff>457200</xdr:rowOff>
    </xdr:from>
    <xdr:ext cx="76200" cy="495300"/>
    <xdr:sp macro="" textlink="">
      <xdr:nvSpPr>
        <xdr:cNvPr id="2482" name="Text Box 1"/>
        <xdr:cNvSpPr txBox="1">
          <a:spLocks noChangeArrowheads="1"/>
        </xdr:cNvSpPr>
      </xdr:nvSpPr>
      <xdr:spPr bwMode="auto">
        <a:xfrm>
          <a:off x="5741670" y="3967962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83" name="Text Box 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84" name="Text Box 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85" name="Text Box 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86" name="Text Box 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87" name="Text Box 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88" name="Text Box 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89" name="Text Box 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90" name="Text Box 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91" name="Text Box 1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92" name="Text Box 1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93" name="Text Box 1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94" name="Text Box 1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95" name="Text Box 1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96" name="Text Box 1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97" name="Text Box 1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98" name="Text Box 1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499" name="Text Box 1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00" name="Text Box 1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01" name="Text Box 2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02" name="Text Box 2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03" name="Text Box 2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04" name="Text Box 2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05" name="Text Box 2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06" name="Text Box 2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07" name="Text Box 2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08" name="Text Box 2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09" name="Text Box 2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10" name="Text Box 2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11" name="Text Box 3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12" name="Text Box 31"/>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13" name="Text Box 32"/>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14" name="Text Box 33"/>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15" name="Text Box 34"/>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16" name="Text Box 35"/>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17" name="Text Box 36"/>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18" name="Text Box 37"/>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19" name="Text Box 38"/>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20" name="Text Box 39"/>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95300"/>
    <xdr:sp macro="" textlink="">
      <xdr:nvSpPr>
        <xdr:cNvPr id="2521" name="Text Box 40"/>
        <xdr:cNvSpPr txBox="1">
          <a:spLocks noChangeArrowheads="1"/>
        </xdr:cNvSpPr>
      </xdr:nvSpPr>
      <xdr:spPr bwMode="auto">
        <a:xfrm>
          <a:off x="6353175" y="472354275"/>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22" name="Text Box 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23" name="Text Box 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24" name="Text Box 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25" name="Text Box 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26" name="Text Box 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27" name="Text Box 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28" name="Text Box 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29" name="Text Box 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30" name="Text Box 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31" name="Text Box 1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32" name="Text Box 1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33" name="Text Box 1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34" name="Text Box 1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35" name="Text Box 1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36" name="Text Box 1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37" name="Text Box 1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38" name="Text Box 1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39" name="Text Box 1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40" name="Text Box 1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41" name="Text Box 2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42" name="Text Box 2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43" name="Text Box 2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44" name="Text Box 2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45" name="Text Box 2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46" name="Text Box 2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47" name="Text Box 2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48" name="Text Box 2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49" name="Text Box 2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50" name="Text Box 2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51" name="Text Box 3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52" name="Text Box 31"/>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53" name="Text Box 32"/>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54" name="Text Box 33"/>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55" name="Text Box 34"/>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56" name="Text Box 35"/>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57" name="Text Box 36"/>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58" name="Text Box 37"/>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59" name="Text Box 38"/>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60" name="Text Box 39"/>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1017</xdr:row>
      <xdr:rowOff>0</xdr:rowOff>
    </xdr:from>
    <xdr:ext cx="76200" cy="485775"/>
    <xdr:sp macro="" textlink="">
      <xdr:nvSpPr>
        <xdr:cNvPr id="2561" name="Text Box 40"/>
        <xdr:cNvSpPr txBox="1">
          <a:spLocks noChangeArrowheads="1"/>
        </xdr:cNvSpPr>
      </xdr:nvSpPr>
      <xdr:spPr bwMode="auto">
        <a:xfrm>
          <a:off x="6353175" y="4723542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2"/>
  <sheetViews>
    <sheetView tabSelected="1" view="pageBreakPreview" zoomScaleNormal="100" zoomScaleSheetLayoutView="100" workbookViewId="0">
      <selection activeCell="B213" sqref="B213"/>
    </sheetView>
  </sheetViews>
  <sheetFormatPr defaultRowHeight="10.199999999999999"/>
  <cols>
    <col min="1" max="1" width="4" style="43" customWidth="1"/>
    <col min="2" max="2" width="31.33203125" style="43" customWidth="1"/>
    <col min="3" max="3" width="3.6640625" style="43" customWidth="1"/>
    <col min="4" max="5" width="5.88671875" style="43" customWidth="1"/>
    <col min="6" max="6" width="6.109375" style="43" customWidth="1"/>
    <col min="7" max="7" width="8.88671875" style="43" customWidth="1"/>
    <col min="8" max="8" width="6.44140625" style="43" customWidth="1"/>
    <col min="9" max="9" width="10.77734375" style="43" customWidth="1"/>
    <col min="10" max="10" width="9.77734375" style="5" customWidth="1"/>
    <col min="11" max="11" width="12.77734375" style="43" customWidth="1"/>
    <col min="12" max="12" width="4.21875" style="43" customWidth="1"/>
    <col min="13" max="13" width="12.5546875" style="43" customWidth="1"/>
    <col min="14" max="14" width="11.77734375" style="11" customWidth="1"/>
    <col min="15" max="15" width="11.44140625" style="11" customWidth="1"/>
    <col min="16" max="16384" width="8.88671875" style="11"/>
  </cols>
  <sheetData>
    <row r="1" spans="1:15" s="241" customFormat="1">
      <c r="A1" s="92"/>
      <c r="B1" s="48" t="s">
        <v>125</v>
      </c>
      <c r="C1" s="48"/>
      <c r="D1" s="92"/>
      <c r="E1" s="98"/>
      <c r="F1" s="98"/>
      <c r="G1" s="99"/>
      <c r="H1" s="100"/>
      <c r="I1" s="100"/>
      <c r="J1" s="238"/>
      <c r="K1" s="98"/>
      <c r="L1" s="239"/>
      <c r="M1" s="101"/>
      <c r="N1" s="240"/>
      <c r="O1" s="240"/>
    </row>
    <row r="2" spans="1:15" s="43" customFormat="1" ht="73.8" customHeight="1">
      <c r="A2" s="179" t="s">
        <v>0</v>
      </c>
      <c r="B2" s="179" t="s">
        <v>99</v>
      </c>
      <c r="C2" s="179" t="s">
        <v>98</v>
      </c>
      <c r="D2" s="180" t="s">
        <v>1</v>
      </c>
      <c r="E2" s="180" t="s">
        <v>2</v>
      </c>
      <c r="F2" s="180" t="s">
        <v>3</v>
      </c>
      <c r="G2" s="179" t="s">
        <v>4</v>
      </c>
      <c r="H2" s="179" t="s">
        <v>5</v>
      </c>
      <c r="I2" s="179" t="s">
        <v>117</v>
      </c>
      <c r="J2" s="181" t="s">
        <v>110</v>
      </c>
      <c r="K2" s="181" t="s">
        <v>105</v>
      </c>
      <c r="L2" s="179" t="s">
        <v>6</v>
      </c>
      <c r="M2" s="179" t="s">
        <v>96</v>
      </c>
      <c r="N2" s="179" t="s">
        <v>97</v>
      </c>
      <c r="O2" s="179" t="s">
        <v>7</v>
      </c>
    </row>
    <row r="3" spans="1:15" s="43" customFormat="1">
      <c r="A3" s="179" t="s">
        <v>8</v>
      </c>
      <c r="B3" s="179" t="s">
        <v>9</v>
      </c>
      <c r="C3" s="179" t="s">
        <v>10</v>
      </c>
      <c r="D3" s="179" t="s">
        <v>11</v>
      </c>
      <c r="E3" s="179" t="s">
        <v>12</v>
      </c>
      <c r="F3" s="179" t="s">
        <v>13</v>
      </c>
      <c r="G3" s="179" t="s">
        <v>14</v>
      </c>
      <c r="H3" s="179" t="s">
        <v>15</v>
      </c>
      <c r="I3" s="182" t="s">
        <v>16</v>
      </c>
      <c r="J3" s="179" t="s">
        <v>17</v>
      </c>
      <c r="K3" s="179" t="s">
        <v>18</v>
      </c>
      <c r="L3" s="179" t="s">
        <v>19</v>
      </c>
      <c r="M3" s="179" t="s">
        <v>20</v>
      </c>
      <c r="N3" s="179" t="s">
        <v>21</v>
      </c>
      <c r="O3" s="179" t="s">
        <v>100</v>
      </c>
    </row>
    <row r="4" spans="1:15" s="43" customFormat="1" ht="87.6" customHeight="1">
      <c r="A4" s="1" t="s">
        <v>22</v>
      </c>
      <c r="B4" s="341" t="s">
        <v>506</v>
      </c>
      <c r="C4" s="10" t="s">
        <v>39</v>
      </c>
      <c r="D4" s="75">
        <v>150000</v>
      </c>
      <c r="E4" s="75">
        <v>450000</v>
      </c>
      <c r="F4" s="75">
        <v>150000</v>
      </c>
      <c r="G4" s="60">
        <f>D4+E4+F4</f>
        <v>750000</v>
      </c>
      <c r="H4" s="185"/>
      <c r="I4" s="9" t="e">
        <f>ROUND(G4/H4,2)</f>
        <v>#DIV/0!</v>
      </c>
      <c r="J4" s="331">
        <v>0</v>
      </c>
      <c r="K4" s="183" t="e">
        <f>ROUND(I4*J4,2)</f>
        <v>#DIV/0!</v>
      </c>
      <c r="L4" s="186">
        <v>0.08</v>
      </c>
      <c r="M4" s="183" t="e">
        <f>ROUND(K4*L4+K4,2)</f>
        <v>#DIV/0!</v>
      </c>
      <c r="N4" s="187"/>
      <c r="O4" s="187"/>
    </row>
    <row r="5" spans="1:15" s="43" customFormat="1" ht="42" customHeight="1">
      <c r="A5" s="1" t="s">
        <v>28</v>
      </c>
      <c r="B5" s="77" t="s">
        <v>285</v>
      </c>
      <c r="C5" s="10" t="s">
        <v>39</v>
      </c>
      <c r="D5" s="87">
        <v>6900</v>
      </c>
      <c r="E5" s="75">
        <v>0</v>
      </c>
      <c r="F5" s="75">
        <v>3000</v>
      </c>
      <c r="G5" s="61">
        <f>D5+E5+F5</f>
        <v>9900</v>
      </c>
      <c r="H5" s="185"/>
      <c r="I5" s="9" t="e">
        <f>ROUND(G5/H5,2)</f>
        <v>#DIV/0!</v>
      </c>
      <c r="J5" s="331">
        <v>0</v>
      </c>
      <c r="K5" s="183" t="e">
        <f>ROUND(I5*J5,2)</f>
        <v>#DIV/0!</v>
      </c>
      <c r="L5" s="186">
        <v>0.08</v>
      </c>
      <c r="M5" s="183" t="e">
        <f>ROUND(K5*L5+K5,2)</f>
        <v>#DIV/0!</v>
      </c>
      <c r="N5" s="188"/>
      <c r="O5" s="188"/>
    </row>
    <row r="6" spans="1:15" s="43" customFormat="1" ht="48" customHeight="1">
      <c r="A6" s="1" t="s">
        <v>29</v>
      </c>
      <c r="B6" s="13" t="s">
        <v>219</v>
      </c>
      <c r="C6" s="10" t="s">
        <v>39</v>
      </c>
      <c r="D6" s="68">
        <v>500</v>
      </c>
      <c r="E6" s="75">
        <v>20000</v>
      </c>
      <c r="F6" s="74">
        <v>1500</v>
      </c>
      <c r="G6" s="61">
        <f>D6+E6+F6</f>
        <v>22000</v>
      </c>
      <c r="H6" s="185"/>
      <c r="I6" s="9" t="e">
        <f>ROUND(G6/H6,2)</f>
        <v>#DIV/0!</v>
      </c>
      <c r="J6" s="331">
        <v>0</v>
      </c>
      <c r="K6" s="183" t="e">
        <f>ROUND(I6*J6,2)</f>
        <v>#DIV/0!</v>
      </c>
      <c r="L6" s="186">
        <v>0.08</v>
      </c>
      <c r="M6" s="183" t="e">
        <f>ROUND(K6*L6+K6,2)</f>
        <v>#DIV/0!</v>
      </c>
      <c r="N6" s="188"/>
      <c r="O6" s="188"/>
    </row>
    <row r="7" spans="1:15" s="43" customFormat="1" ht="132.6" customHeight="1">
      <c r="A7" s="1" t="s">
        <v>30</v>
      </c>
      <c r="B7" s="342" t="s">
        <v>509</v>
      </c>
      <c r="C7" s="10" t="s">
        <v>45</v>
      </c>
      <c r="D7" s="74">
        <v>0</v>
      </c>
      <c r="E7" s="74">
        <v>400</v>
      </c>
      <c r="F7" s="74">
        <v>0</v>
      </c>
      <c r="G7" s="60">
        <f>D7+E7+F7</f>
        <v>400</v>
      </c>
      <c r="H7" s="185"/>
      <c r="I7" s="9" t="e">
        <f>ROUND(G7/H7,2)</f>
        <v>#DIV/0!</v>
      </c>
      <c r="J7" s="331">
        <v>0</v>
      </c>
      <c r="K7" s="183" t="e">
        <f>ROUND(I7*J7,2)</f>
        <v>#DIV/0!</v>
      </c>
      <c r="L7" s="186">
        <v>0.08</v>
      </c>
      <c r="M7" s="183" t="e">
        <f>ROUND(K7*L7+K7,2)</f>
        <v>#DIV/0!</v>
      </c>
      <c r="N7" s="188"/>
      <c r="O7" s="188"/>
    </row>
    <row r="8" spans="1:15" s="43" customFormat="1" ht="37.200000000000003" customHeight="1">
      <c r="A8" s="1" t="s">
        <v>32</v>
      </c>
      <c r="B8" s="77" t="s">
        <v>220</v>
      </c>
      <c r="C8" s="10" t="s">
        <v>39</v>
      </c>
      <c r="D8" s="68">
        <v>40</v>
      </c>
      <c r="E8" s="74">
        <v>0</v>
      </c>
      <c r="F8" s="74">
        <v>0</v>
      </c>
      <c r="G8" s="61">
        <f>D8+E8+F8</f>
        <v>40</v>
      </c>
      <c r="H8" s="185"/>
      <c r="I8" s="9" t="e">
        <f>ROUND(G8/H8,2)</f>
        <v>#DIV/0!</v>
      </c>
      <c r="J8" s="331">
        <v>0</v>
      </c>
      <c r="K8" s="183" t="e">
        <f>ROUND(I8*J8,2)</f>
        <v>#DIV/0!</v>
      </c>
      <c r="L8" s="186">
        <v>0.08</v>
      </c>
      <c r="M8" s="183" t="e">
        <f>ROUND(K8*L8+K8,2)</f>
        <v>#DIV/0!</v>
      </c>
      <c r="N8" s="188"/>
      <c r="O8" s="188"/>
    </row>
    <row r="9" spans="1:15" s="43" customFormat="1">
      <c r="B9" s="2" t="s">
        <v>23</v>
      </c>
      <c r="C9" s="2"/>
      <c r="D9" s="2"/>
      <c r="E9" s="2"/>
      <c r="F9" s="2"/>
      <c r="G9" s="3"/>
      <c r="H9" s="3"/>
      <c r="J9" s="3" t="s">
        <v>24</v>
      </c>
      <c r="K9" s="184" t="e">
        <f>SUBTOTAL(9,K4:K8)</f>
        <v>#DIV/0!</v>
      </c>
      <c r="L9" s="4"/>
      <c r="M9" s="184" t="e">
        <f>SUBTOTAL(9,M4:M8)</f>
        <v>#DIV/0!</v>
      </c>
      <c r="N9" s="3"/>
      <c r="O9" s="3"/>
    </row>
    <row r="10" spans="1:15" s="43" customFormat="1">
      <c r="A10" s="5" t="s">
        <v>25</v>
      </c>
      <c r="B10" s="6" t="s">
        <v>31</v>
      </c>
      <c r="C10" s="6"/>
      <c r="D10" s="6"/>
      <c r="E10" s="6"/>
      <c r="F10" s="6"/>
      <c r="G10" s="6"/>
      <c r="H10" s="6"/>
      <c r="I10" s="6"/>
      <c r="J10" s="5"/>
    </row>
    <row r="11" spans="1:15" s="43" customFormat="1">
      <c r="A11" s="5" t="s">
        <v>25</v>
      </c>
      <c r="B11" s="6" t="s">
        <v>101</v>
      </c>
      <c r="C11" s="6"/>
      <c r="D11" s="6"/>
      <c r="E11" s="6"/>
      <c r="F11" s="6"/>
      <c r="G11" s="6"/>
      <c r="H11" s="6"/>
      <c r="I11" s="6"/>
      <c r="J11" s="5"/>
      <c r="N11" s="6"/>
      <c r="O11" s="6"/>
    </row>
    <row r="12" spans="1:15" s="43" customFormat="1">
      <c r="A12" s="5" t="s">
        <v>25</v>
      </c>
      <c r="B12" s="189" t="s">
        <v>26</v>
      </c>
      <c r="C12" s="189"/>
      <c r="D12" s="189"/>
      <c r="E12" s="189"/>
      <c r="F12" s="189"/>
      <c r="G12" s="190"/>
      <c r="H12" s="190"/>
      <c r="I12" s="190"/>
      <c r="J12" s="191"/>
      <c r="K12" s="192"/>
      <c r="L12" s="192"/>
      <c r="M12" s="192"/>
      <c r="N12" s="190"/>
      <c r="O12" s="190"/>
    </row>
    <row r="13" spans="1:15" s="43" customFormat="1">
      <c r="B13" s="192" t="s">
        <v>106</v>
      </c>
      <c r="C13" s="192"/>
      <c r="D13" s="192"/>
      <c r="E13" s="192"/>
      <c r="F13" s="192"/>
      <c r="G13" s="192"/>
      <c r="H13" s="192"/>
      <c r="I13" s="192"/>
      <c r="J13" s="193"/>
      <c r="K13" s="192"/>
      <c r="L13" s="192"/>
      <c r="M13" s="192"/>
      <c r="N13" s="192"/>
      <c r="O13" s="192"/>
    </row>
    <row r="14" spans="1:15" s="43" customFormat="1" ht="18" customHeight="1">
      <c r="A14" s="5"/>
      <c r="B14" s="7"/>
      <c r="C14" s="7"/>
      <c r="D14" s="7"/>
      <c r="E14" s="7"/>
      <c r="F14" s="7"/>
      <c r="G14" s="7"/>
      <c r="H14" s="7"/>
      <c r="I14" s="7"/>
      <c r="J14" s="62"/>
      <c r="K14" s="7"/>
      <c r="L14" s="8"/>
      <c r="M14" s="8"/>
      <c r="N14" s="8"/>
      <c r="O14" s="8"/>
    </row>
    <row r="15" spans="1:15" s="43" customFormat="1">
      <c r="H15" s="12" t="s">
        <v>27</v>
      </c>
      <c r="I15" s="12"/>
      <c r="J15" s="46"/>
      <c r="K15" s="12"/>
      <c r="L15" s="12"/>
      <c r="M15" s="12"/>
      <c r="N15" s="12"/>
      <c r="O15" s="12"/>
    </row>
    <row r="16" spans="1:15" s="45" customFormat="1">
      <c r="A16" s="43"/>
      <c r="B16" s="48" t="s">
        <v>126</v>
      </c>
      <c r="C16" s="48"/>
      <c r="D16" s="43"/>
      <c r="E16" s="49"/>
      <c r="F16" s="49"/>
      <c r="G16" s="50"/>
      <c r="H16" s="51"/>
      <c r="I16" s="51"/>
      <c r="J16" s="52"/>
      <c r="K16" s="53"/>
      <c r="L16" s="54"/>
      <c r="M16" s="55"/>
      <c r="N16" s="242"/>
      <c r="O16" s="242"/>
    </row>
    <row r="17" spans="1:15" s="43" customFormat="1" ht="73.8" customHeight="1">
      <c r="A17" s="179" t="s">
        <v>0</v>
      </c>
      <c r="B17" s="179" t="s">
        <v>99</v>
      </c>
      <c r="C17" s="179" t="s">
        <v>98</v>
      </c>
      <c r="D17" s="180" t="s">
        <v>1</v>
      </c>
      <c r="E17" s="180" t="s">
        <v>2</v>
      </c>
      <c r="F17" s="180" t="s">
        <v>3</v>
      </c>
      <c r="G17" s="179" t="s">
        <v>4</v>
      </c>
      <c r="H17" s="179" t="s">
        <v>5</v>
      </c>
      <c r="I17" s="179" t="s">
        <v>104</v>
      </c>
      <c r="J17" s="181" t="s">
        <v>110</v>
      </c>
      <c r="K17" s="181" t="s">
        <v>105</v>
      </c>
      <c r="L17" s="179" t="s">
        <v>6</v>
      </c>
      <c r="M17" s="179" t="s">
        <v>96</v>
      </c>
      <c r="N17" s="179" t="s">
        <v>97</v>
      </c>
      <c r="O17" s="179" t="s">
        <v>7</v>
      </c>
    </row>
    <row r="18" spans="1:15" s="43" customFormat="1">
      <c r="A18" s="179" t="s">
        <v>8</v>
      </c>
      <c r="B18" s="179" t="s">
        <v>9</v>
      </c>
      <c r="C18" s="179" t="s">
        <v>10</v>
      </c>
      <c r="D18" s="179" t="s">
        <v>11</v>
      </c>
      <c r="E18" s="179" t="s">
        <v>12</v>
      </c>
      <c r="F18" s="179" t="s">
        <v>13</v>
      </c>
      <c r="G18" s="179" t="s">
        <v>14</v>
      </c>
      <c r="H18" s="179" t="s">
        <v>15</v>
      </c>
      <c r="I18" s="182" t="s">
        <v>16</v>
      </c>
      <c r="J18" s="179" t="s">
        <v>17</v>
      </c>
      <c r="K18" s="179" t="s">
        <v>18</v>
      </c>
      <c r="L18" s="179" t="s">
        <v>19</v>
      </c>
      <c r="M18" s="179" t="s">
        <v>20</v>
      </c>
      <c r="N18" s="179" t="s">
        <v>21</v>
      </c>
      <c r="O18" s="179" t="s">
        <v>100</v>
      </c>
    </row>
    <row r="19" spans="1:15" s="43" customFormat="1" ht="104.4" customHeight="1">
      <c r="A19" s="1" t="s">
        <v>22</v>
      </c>
      <c r="B19" s="77" t="s">
        <v>259</v>
      </c>
      <c r="C19" s="56" t="s">
        <v>46</v>
      </c>
      <c r="D19" s="14">
        <v>135000</v>
      </c>
      <c r="E19" s="57">
        <v>334500</v>
      </c>
      <c r="F19" s="14">
        <v>500000</v>
      </c>
      <c r="G19" s="47">
        <f>D19+E19+F19</f>
        <v>969500</v>
      </c>
      <c r="H19" s="185"/>
      <c r="I19" s="9" t="e">
        <f>ROUND(G19/H19,2)</f>
        <v>#DIV/0!</v>
      </c>
      <c r="J19" s="331">
        <v>0</v>
      </c>
      <c r="K19" s="183" t="e">
        <f>ROUND(I19*J19,2)</f>
        <v>#DIV/0!</v>
      </c>
      <c r="L19" s="186">
        <v>0.08</v>
      </c>
      <c r="M19" s="183" t="e">
        <f>ROUND(K19*L19+K19,2)</f>
        <v>#DIV/0!</v>
      </c>
      <c r="N19" s="187"/>
      <c r="O19" s="187"/>
    </row>
    <row r="20" spans="1:15" s="43" customFormat="1" ht="85.2" customHeight="1">
      <c r="A20" s="1">
        <v>2</v>
      </c>
      <c r="B20" s="77" t="s">
        <v>258</v>
      </c>
      <c r="C20" s="56" t="s">
        <v>46</v>
      </c>
      <c r="D20" s="14">
        <v>20000</v>
      </c>
      <c r="E20" s="57">
        <v>600000</v>
      </c>
      <c r="F20" s="14">
        <v>20000</v>
      </c>
      <c r="G20" s="47">
        <v>640000</v>
      </c>
      <c r="H20" s="185"/>
      <c r="I20" s="9" t="e">
        <f>ROUND(G20/H20,2)</f>
        <v>#DIV/0!</v>
      </c>
      <c r="J20" s="331">
        <v>0</v>
      </c>
      <c r="K20" s="183" t="e">
        <f t="shared" ref="K20:K23" si="0">ROUND(I20*J20,2)</f>
        <v>#DIV/0!</v>
      </c>
      <c r="L20" s="186">
        <v>0.08</v>
      </c>
      <c r="M20" s="183" t="e">
        <f t="shared" ref="M20:M23" si="1">ROUND(K20*L20+K20,2)</f>
        <v>#DIV/0!</v>
      </c>
      <c r="N20" s="187"/>
      <c r="O20" s="187"/>
    </row>
    <row r="21" spans="1:15" s="43" customFormat="1" ht="84.6" customHeight="1">
      <c r="A21" s="1">
        <v>3</v>
      </c>
      <c r="B21" s="77" t="s">
        <v>257</v>
      </c>
      <c r="C21" s="56" t="s">
        <v>46</v>
      </c>
      <c r="D21" s="14">
        <v>0</v>
      </c>
      <c r="E21" s="57">
        <v>71500</v>
      </c>
      <c r="F21" s="14">
        <v>0</v>
      </c>
      <c r="G21" s="47">
        <f>D21+E21+F21</f>
        <v>71500</v>
      </c>
      <c r="H21" s="185"/>
      <c r="I21" s="9" t="e">
        <f>ROUND(G21/H21,2)</f>
        <v>#DIV/0!</v>
      </c>
      <c r="J21" s="331">
        <v>0</v>
      </c>
      <c r="K21" s="183" t="e">
        <f t="shared" si="0"/>
        <v>#DIV/0!</v>
      </c>
      <c r="L21" s="186">
        <v>0.08</v>
      </c>
      <c r="M21" s="183" t="e">
        <f t="shared" si="1"/>
        <v>#DIV/0!</v>
      </c>
      <c r="N21" s="187"/>
      <c r="O21" s="187"/>
    </row>
    <row r="22" spans="1:15" s="43" customFormat="1" ht="22.8" customHeight="1">
      <c r="A22" s="1">
        <v>4</v>
      </c>
      <c r="B22" s="82" t="s">
        <v>256</v>
      </c>
      <c r="C22" s="56" t="s">
        <v>46</v>
      </c>
      <c r="D22" s="14">
        <v>4000</v>
      </c>
      <c r="E22" s="57">
        <v>15000</v>
      </c>
      <c r="F22" s="14">
        <v>500000</v>
      </c>
      <c r="G22" s="47">
        <f>D22+E22+F22</f>
        <v>519000</v>
      </c>
      <c r="H22" s="185"/>
      <c r="I22" s="9" t="e">
        <f>ROUND(G22/H22,2)</f>
        <v>#DIV/0!</v>
      </c>
      <c r="J22" s="331">
        <v>0</v>
      </c>
      <c r="K22" s="183" t="e">
        <f t="shared" si="0"/>
        <v>#DIV/0!</v>
      </c>
      <c r="L22" s="186">
        <v>0.08</v>
      </c>
      <c r="M22" s="183" t="e">
        <f t="shared" si="1"/>
        <v>#DIV/0!</v>
      </c>
      <c r="N22" s="187"/>
      <c r="O22" s="187"/>
    </row>
    <row r="23" spans="1:15" s="43" customFormat="1" ht="45" customHeight="1">
      <c r="A23" s="1">
        <v>5</v>
      </c>
      <c r="B23" s="77" t="s">
        <v>255</v>
      </c>
      <c r="C23" s="58" t="s">
        <v>46</v>
      </c>
      <c r="D23" s="14">
        <v>3000</v>
      </c>
      <c r="E23" s="59">
        <v>10000</v>
      </c>
      <c r="F23" s="14">
        <v>10000</v>
      </c>
      <c r="G23" s="47">
        <f>D23+E23+F23</f>
        <v>23000</v>
      </c>
      <c r="H23" s="185"/>
      <c r="I23" s="9" t="e">
        <f>ROUND(G23/H23,2)</f>
        <v>#DIV/0!</v>
      </c>
      <c r="J23" s="331">
        <v>0</v>
      </c>
      <c r="K23" s="183" t="e">
        <f t="shared" si="0"/>
        <v>#DIV/0!</v>
      </c>
      <c r="L23" s="186">
        <v>0.08</v>
      </c>
      <c r="M23" s="183" t="e">
        <f t="shared" si="1"/>
        <v>#DIV/0!</v>
      </c>
      <c r="N23" s="187"/>
      <c r="O23" s="187"/>
    </row>
    <row r="24" spans="1:15" s="43" customFormat="1">
      <c r="B24" s="2" t="s">
        <v>23</v>
      </c>
      <c r="C24" s="2"/>
      <c r="D24" s="2"/>
      <c r="E24" s="2"/>
      <c r="F24" s="2"/>
      <c r="G24" s="3"/>
      <c r="H24" s="3"/>
      <c r="J24" s="3" t="s">
        <v>24</v>
      </c>
      <c r="K24" s="184" t="e">
        <f>SUBTOTAL(9,K19:K23)</f>
        <v>#DIV/0!</v>
      </c>
      <c r="L24" s="4"/>
      <c r="M24" s="184" t="e">
        <f>SUBTOTAL(9,M19:M23)</f>
        <v>#DIV/0!</v>
      </c>
      <c r="N24" s="3"/>
      <c r="O24" s="3"/>
    </row>
    <row r="25" spans="1:15" s="43" customFormat="1">
      <c r="A25" s="5" t="s">
        <v>25</v>
      </c>
      <c r="B25" s="6" t="s">
        <v>31</v>
      </c>
      <c r="C25" s="6"/>
      <c r="D25" s="6"/>
      <c r="E25" s="6"/>
      <c r="F25" s="6"/>
      <c r="G25" s="6"/>
      <c r="H25" s="6"/>
      <c r="I25" s="6"/>
      <c r="J25" s="5"/>
    </row>
    <row r="26" spans="1:15" s="43" customFormat="1">
      <c r="A26" s="5" t="s">
        <v>25</v>
      </c>
      <c r="B26" s="6" t="s">
        <v>102</v>
      </c>
      <c r="C26" s="6"/>
      <c r="D26" s="6"/>
      <c r="E26" s="6"/>
      <c r="F26" s="6"/>
      <c r="G26" s="6"/>
      <c r="H26" s="6"/>
      <c r="I26" s="6"/>
      <c r="J26" s="5"/>
      <c r="N26" s="6"/>
      <c r="O26" s="6"/>
    </row>
    <row r="27" spans="1:15" s="43" customFormat="1">
      <c r="A27" s="5" t="s">
        <v>25</v>
      </c>
      <c r="B27" s="189" t="s">
        <v>26</v>
      </c>
      <c r="C27" s="189"/>
      <c r="D27" s="189"/>
      <c r="E27" s="189"/>
      <c r="F27" s="189"/>
      <c r="G27" s="190"/>
      <c r="H27" s="190"/>
      <c r="I27" s="190"/>
      <c r="J27" s="191"/>
      <c r="K27" s="192"/>
      <c r="L27" s="192"/>
      <c r="M27" s="192"/>
      <c r="N27" s="190"/>
      <c r="O27" s="190"/>
    </row>
    <row r="28" spans="1:15" s="43" customFormat="1">
      <c r="B28" s="192" t="s">
        <v>107</v>
      </c>
      <c r="C28" s="192"/>
      <c r="D28" s="192"/>
      <c r="E28" s="192"/>
      <c r="F28" s="192"/>
      <c r="G28" s="192"/>
      <c r="H28" s="192"/>
      <c r="I28" s="192"/>
      <c r="J28" s="193"/>
      <c r="K28" s="192"/>
      <c r="L28" s="192"/>
      <c r="M28" s="192"/>
      <c r="N28" s="192"/>
      <c r="O28" s="192"/>
    </row>
    <row r="29" spans="1:15" s="43" customFormat="1" ht="24" customHeight="1">
      <c r="A29" s="5"/>
      <c r="B29" s="7"/>
      <c r="C29" s="7"/>
      <c r="D29" s="7"/>
      <c r="E29" s="7"/>
      <c r="F29" s="7"/>
      <c r="G29" s="7"/>
      <c r="H29" s="7"/>
      <c r="I29" s="7"/>
      <c r="J29" s="62"/>
      <c r="K29" s="7"/>
      <c r="L29" s="8"/>
      <c r="M29" s="8"/>
      <c r="N29" s="8"/>
      <c r="O29" s="8"/>
    </row>
    <row r="30" spans="1:15" s="43" customFormat="1">
      <c r="H30" s="12" t="s">
        <v>27</v>
      </c>
      <c r="I30" s="12"/>
      <c r="J30" s="46"/>
      <c r="K30" s="12"/>
      <c r="L30" s="12"/>
      <c r="M30" s="12"/>
      <c r="N30" s="12"/>
      <c r="O30" s="12"/>
    </row>
    <row r="31" spans="1:15" s="244" customFormat="1">
      <c r="A31" s="243"/>
      <c r="B31" s="101" t="s">
        <v>127</v>
      </c>
      <c r="C31" s="101"/>
      <c r="D31" s="243"/>
      <c r="E31" s="65"/>
      <c r="F31" s="65"/>
      <c r="G31" s="102"/>
      <c r="H31" s="103"/>
      <c r="I31" s="104"/>
      <c r="J31" s="105"/>
      <c r="K31" s="106"/>
      <c r="L31" s="54"/>
      <c r="M31" s="107"/>
    </row>
    <row r="32" spans="1:15" s="43" customFormat="1" ht="73.8" customHeight="1">
      <c r="A32" s="179" t="s">
        <v>0</v>
      </c>
      <c r="B32" s="179" t="s">
        <v>99</v>
      </c>
      <c r="C32" s="179" t="s">
        <v>98</v>
      </c>
      <c r="D32" s="180" t="s">
        <v>1</v>
      </c>
      <c r="E32" s="180" t="s">
        <v>2</v>
      </c>
      <c r="F32" s="180" t="s">
        <v>3</v>
      </c>
      <c r="G32" s="179" t="s">
        <v>4</v>
      </c>
      <c r="H32" s="179" t="s">
        <v>5</v>
      </c>
      <c r="I32" s="179" t="s">
        <v>104</v>
      </c>
      <c r="J32" s="181" t="s">
        <v>110</v>
      </c>
      <c r="K32" s="181" t="s">
        <v>105</v>
      </c>
      <c r="L32" s="179" t="s">
        <v>6</v>
      </c>
      <c r="M32" s="179" t="s">
        <v>96</v>
      </c>
      <c r="N32" s="179" t="s">
        <v>97</v>
      </c>
      <c r="O32" s="179" t="s">
        <v>7</v>
      </c>
    </row>
    <row r="33" spans="1:19" s="43" customFormat="1">
      <c r="A33" s="179" t="s">
        <v>8</v>
      </c>
      <c r="B33" s="179" t="s">
        <v>9</v>
      </c>
      <c r="C33" s="179" t="s">
        <v>10</v>
      </c>
      <c r="D33" s="179" t="s">
        <v>11</v>
      </c>
      <c r="E33" s="179" t="s">
        <v>12</v>
      </c>
      <c r="F33" s="179" t="s">
        <v>13</v>
      </c>
      <c r="G33" s="179" t="s">
        <v>14</v>
      </c>
      <c r="H33" s="179" t="s">
        <v>15</v>
      </c>
      <c r="I33" s="182" t="s">
        <v>16</v>
      </c>
      <c r="J33" s="179" t="s">
        <v>17</v>
      </c>
      <c r="K33" s="179" t="s">
        <v>18</v>
      </c>
      <c r="L33" s="179" t="s">
        <v>19</v>
      </c>
      <c r="M33" s="179" t="s">
        <v>20</v>
      </c>
      <c r="N33" s="179" t="s">
        <v>21</v>
      </c>
      <c r="O33" s="179" t="s">
        <v>100</v>
      </c>
    </row>
    <row r="34" spans="1:19" s="43" customFormat="1" ht="43.8" customHeight="1">
      <c r="A34" s="1">
        <v>1</v>
      </c>
      <c r="B34" s="81" t="s">
        <v>221</v>
      </c>
      <c r="C34" s="15" t="s">
        <v>39</v>
      </c>
      <c r="D34" s="14">
        <v>1000</v>
      </c>
      <c r="E34" s="108">
        <v>71800</v>
      </c>
      <c r="F34" s="14">
        <v>15000</v>
      </c>
      <c r="G34" s="109">
        <f>D34+E34+F34</f>
        <v>87800</v>
      </c>
      <c r="H34" s="185"/>
      <c r="I34" s="9" t="e">
        <f>ROUND(G34/H34,2)</f>
        <v>#DIV/0!</v>
      </c>
      <c r="J34" s="206">
        <v>0</v>
      </c>
      <c r="K34" s="183" t="e">
        <f>ROUND(I34*J34,2)</f>
        <v>#DIV/0!</v>
      </c>
      <c r="L34" s="186">
        <v>0.08</v>
      </c>
      <c r="M34" s="183" t="e">
        <f>ROUND(K34*L34+K34,2)</f>
        <v>#DIV/0!</v>
      </c>
      <c r="N34" s="188"/>
      <c r="O34" s="188"/>
    </row>
    <row r="35" spans="1:19" s="43" customFormat="1" ht="45.6" customHeight="1">
      <c r="A35" s="1">
        <v>2</v>
      </c>
      <c r="B35" s="344" t="s">
        <v>510</v>
      </c>
      <c r="C35" s="15" t="s">
        <v>39</v>
      </c>
      <c r="D35" s="14">
        <v>1500</v>
      </c>
      <c r="E35" s="57">
        <v>106000</v>
      </c>
      <c r="F35" s="14">
        <v>15000</v>
      </c>
      <c r="G35" s="110">
        <f>D35+E35+F35</f>
        <v>122500</v>
      </c>
      <c r="H35" s="185"/>
      <c r="I35" s="9" t="e">
        <f>ROUND(G35/H35,2)</f>
        <v>#DIV/0!</v>
      </c>
      <c r="J35" s="205">
        <v>0</v>
      </c>
      <c r="K35" s="183" t="e">
        <f>ROUND(I35*J35,2)</f>
        <v>#DIV/0!</v>
      </c>
      <c r="L35" s="186">
        <v>0.08</v>
      </c>
      <c r="M35" s="183" t="e">
        <f>ROUND(K35*L35+K35,2)</f>
        <v>#DIV/0!</v>
      </c>
      <c r="N35" s="188"/>
      <c r="O35" s="188"/>
    </row>
    <row r="36" spans="1:19" s="43" customFormat="1">
      <c r="B36" s="2" t="s">
        <v>23</v>
      </c>
      <c r="C36" s="2"/>
      <c r="D36" s="2"/>
      <c r="E36" s="2"/>
      <c r="F36" s="2"/>
      <c r="G36" s="3"/>
      <c r="H36" s="3"/>
      <c r="J36" s="3" t="s">
        <v>24</v>
      </c>
      <c r="K36" s="184" t="e">
        <f>SUBTOTAL(9,K34:K35)</f>
        <v>#DIV/0!</v>
      </c>
      <c r="L36" s="4"/>
      <c r="M36" s="184" t="e">
        <f>SUBTOTAL(9,M34:M35)</f>
        <v>#DIV/0!</v>
      </c>
      <c r="N36" s="3"/>
      <c r="O36" s="3"/>
    </row>
    <row r="37" spans="1:19" s="43" customFormat="1">
      <c r="A37" s="5" t="s">
        <v>25</v>
      </c>
      <c r="B37" s="6" t="s">
        <v>31</v>
      </c>
      <c r="C37" s="6"/>
      <c r="D37" s="6"/>
      <c r="E37" s="6"/>
      <c r="F37" s="6"/>
      <c r="G37" s="6"/>
      <c r="H37" s="6"/>
      <c r="I37" s="6"/>
      <c r="J37" s="5"/>
    </row>
    <row r="38" spans="1:19" s="43" customFormat="1">
      <c r="A38" s="5" t="s">
        <v>25</v>
      </c>
      <c r="B38" s="6" t="s">
        <v>102</v>
      </c>
      <c r="C38" s="6"/>
      <c r="D38" s="6"/>
      <c r="E38" s="6"/>
      <c r="F38" s="6"/>
      <c r="G38" s="6"/>
      <c r="H38" s="6"/>
      <c r="I38" s="6"/>
      <c r="J38" s="5"/>
      <c r="N38" s="6"/>
      <c r="O38" s="6"/>
    </row>
    <row r="39" spans="1:19" s="43" customFormat="1">
      <c r="A39" s="5" t="s">
        <v>25</v>
      </c>
      <c r="B39" s="189" t="s">
        <v>26</v>
      </c>
      <c r="C39" s="189"/>
      <c r="D39" s="189"/>
      <c r="E39" s="189"/>
      <c r="F39" s="189"/>
      <c r="G39" s="190"/>
      <c r="H39" s="190"/>
      <c r="I39" s="190"/>
      <c r="J39" s="191"/>
      <c r="K39" s="192"/>
      <c r="L39" s="192"/>
      <c r="M39" s="192"/>
      <c r="N39" s="190"/>
      <c r="O39" s="190"/>
    </row>
    <row r="40" spans="1:19" s="43" customFormat="1">
      <c r="B40" s="192" t="s">
        <v>107</v>
      </c>
      <c r="C40" s="192"/>
      <c r="D40" s="192"/>
      <c r="E40" s="192"/>
      <c r="F40" s="192"/>
      <c r="G40" s="192"/>
      <c r="H40" s="192"/>
      <c r="I40" s="192"/>
      <c r="J40" s="193"/>
      <c r="K40" s="192"/>
      <c r="L40" s="192"/>
      <c r="M40" s="192"/>
      <c r="N40" s="192"/>
      <c r="O40" s="192"/>
    </row>
    <row r="41" spans="1:19" s="43" customFormat="1" ht="25.8" customHeight="1">
      <c r="A41" s="5"/>
      <c r="B41" s="7"/>
      <c r="C41" s="7"/>
      <c r="D41" s="7"/>
      <c r="E41" s="7"/>
      <c r="F41" s="7"/>
      <c r="G41" s="7"/>
      <c r="H41" s="7"/>
      <c r="I41" s="7"/>
      <c r="J41" s="62"/>
      <c r="K41" s="7"/>
      <c r="L41" s="8"/>
      <c r="M41" s="8"/>
      <c r="N41" s="8"/>
      <c r="O41" s="8"/>
    </row>
    <row r="42" spans="1:19" s="43" customFormat="1">
      <c r="H42" s="12" t="s">
        <v>27</v>
      </c>
      <c r="I42" s="12"/>
      <c r="J42" s="46"/>
      <c r="K42" s="12"/>
      <c r="L42" s="12"/>
      <c r="M42" s="12"/>
      <c r="N42" s="12"/>
      <c r="O42" s="12"/>
    </row>
    <row r="43" spans="1:19" s="245" customFormat="1">
      <c r="A43" s="243"/>
      <c r="B43" s="101" t="s">
        <v>128</v>
      </c>
      <c r="C43" s="101"/>
      <c r="D43" s="243"/>
      <c r="E43" s="111"/>
      <c r="F43" s="55"/>
      <c r="G43" s="102"/>
      <c r="H43" s="103"/>
      <c r="I43" s="104"/>
      <c r="J43" s="105"/>
      <c r="K43" s="106"/>
      <c r="L43" s="104"/>
      <c r="M43" s="107"/>
    </row>
    <row r="44" spans="1:19" s="43" customFormat="1" ht="73.8" customHeight="1">
      <c r="A44" s="179" t="s">
        <v>0</v>
      </c>
      <c r="B44" s="179" t="s">
        <v>99</v>
      </c>
      <c r="C44" s="179" t="s">
        <v>98</v>
      </c>
      <c r="D44" s="180" t="s">
        <v>1</v>
      </c>
      <c r="E44" s="180" t="s">
        <v>2</v>
      </c>
      <c r="F44" s="180" t="s">
        <v>3</v>
      </c>
      <c r="G44" s="179" t="s">
        <v>4</v>
      </c>
      <c r="H44" s="179" t="s">
        <v>5</v>
      </c>
      <c r="I44" s="179" t="s">
        <v>104</v>
      </c>
      <c r="J44" s="181" t="s">
        <v>110</v>
      </c>
      <c r="K44" s="181" t="s">
        <v>105</v>
      </c>
      <c r="L44" s="179" t="s">
        <v>6</v>
      </c>
      <c r="M44" s="179" t="s">
        <v>96</v>
      </c>
      <c r="N44" s="179" t="s">
        <v>97</v>
      </c>
      <c r="O44" s="179" t="s">
        <v>7</v>
      </c>
    </row>
    <row r="45" spans="1:19" s="43" customFormat="1">
      <c r="A45" s="179" t="s">
        <v>8</v>
      </c>
      <c r="B45" s="179" t="s">
        <v>9</v>
      </c>
      <c r="C45" s="179" t="s">
        <v>10</v>
      </c>
      <c r="D45" s="179" t="s">
        <v>11</v>
      </c>
      <c r="E45" s="179" t="s">
        <v>12</v>
      </c>
      <c r="F45" s="179" t="s">
        <v>13</v>
      </c>
      <c r="G45" s="179" t="s">
        <v>14</v>
      </c>
      <c r="H45" s="179" t="s">
        <v>15</v>
      </c>
      <c r="I45" s="182" t="s">
        <v>16</v>
      </c>
      <c r="J45" s="179" t="s">
        <v>17</v>
      </c>
      <c r="K45" s="179" t="s">
        <v>18</v>
      </c>
      <c r="L45" s="179" t="s">
        <v>19</v>
      </c>
      <c r="M45" s="179" t="s">
        <v>20</v>
      </c>
      <c r="N45" s="179" t="s">
        <v>21</v>
      </c>
      <c r="O45" s="179" t="s">
        <v>100</v>
      </c>
    </row>
    <row r="46" spans="1:19" s="43" customFormat="1" ht="150.6" customHeight="1">
      <c r="A46" s="1" t="s">
        <v>22</v>
      </c>
      <c r="B46" s="112" t="s">
        <v>474</v>
      </c>
      <c r="C46" s="15" t="s">
        <v>39</v>
      </c>
      <c r="D46" s="14">
        <v>3500</v>
      </c>
      <c r="E46" s="108">
        <v>300000</v>
      </c>
      <c r="F46" s="14">
        <v>55000</v>
      </c>
      <c r="G46" s="47">
        <f>D46+E46+F46</f>
        <v>358500</v>
      </c>
      <c r="H46" s="185"/>
      <c r="I46" s="9" t="e">
        <f>ROUND(G46/H46,2)</f>
        <v>#DIV/0!</v>
      </c>
      <c r="J46" s="206">
        <v>0</v>
      </c>
      <c r="K46" s="183" t="e">
        <f>ROUND(I46*J46,2)</f>
        <v>#DIV/0!</v>
      </c>
      <c r="L46" s="186">
        <v>0.08</v>
      </c>
      <c r="M46" s="183" t="e">
        <f>ROUND(K46*L46+K46,2)</f>
        <v>#DIV/0!</v>
      </c>
      <c r="N46" s="187"/>
      <c r="O46" s="187"/>
      <c r="S46" s="199"/>
    </row>
    <row r="47" spans="1:19" s="44" customFormat="1" ht="72.599999999999994" customHeight="1">
      <c r="A47" s="10" t="s">
        <v>28</v>
      </c>
      <c r="B47" s="77" t="s">
        <v>222</v>
      </c>
      <c r="C47" s="15" t="s">
        <v>39</v>
      </c>
      <c r="D47" s="14">
        <v>0</v>
      </c>
      <c r="E47" s="59">
        <v>8000</v>
      </c>
      <c r="F47" s="14">
        <v>3000</v>
      </c>
      <c r="G47" s="63">
        <f>D47+E47+F47</f>
        <v>11000</v>
      </c>
      <c r="H47" s="185"/>
      <c r="I47" s="9" t="e">
        <f>ROUND(G47/H47,2)</f>
        <v>#DIV/0!</v>
      </c>
      <c r="J47" s="205">
        <v>0</v>
      </c>
      <c r="K47" s="183" t="e">
        <f t="shared" ref="K47:K48" si="2">ROUND(I47*J47,2)</f>
        <v>#DIV/0!</v>
      </c>
      <c r="L47" s="186">
        <v>0.08</v>
      </c>
      <c r="M47" s="183" t="e">
        <f t="shared" ref="M47:M48" si="3">ROUND(K47*L47+K47,2)</f>
        <v>#DIV/0!</v>
      </c>
      <c r="N47" s="198"/>
      <c r="O47" s="198"/>
    </row>
    <row r="48" spans="1:19" s="43" customFormat="1" ht="75" customHeight="1">
      <c r="A48" s="1" t="s">
        <v>29</v>
      </c>
      <c r="B48" s="80" t="s">
        <v>260</v>
      </c>
      <c r="C48" s="15" t="s">
        <v>39</v>
      </c>
      <c r="D48" s="14">
        <v>8000</v>
      </c>
      <c r="E48" s="59">
        <v>700</v>
      </c>
      <c r="F48" s="14">
        <v>20000</v>
      </c>
      <c r="G48" s="63">
        <f>D48+E48+F48</f>
        <v>28700</v>
      </c>
      <c r="H48" s="185"/>
      <c r="I48" s="9" t="e">
        <f>ROUND(G48/H48,2)</f>
        <v>#DIV/0!</v>
      </c>
      <c r="J48" s="205">
        <v>0</v>
      </c>
      <c r="K48" s="183" t="e">
        <f t="shared" si="2"/>
        <v>#DIV/0!</v>
      </c>
      <c r="L48" s="186">
        <v>0.08</v>
      </c>
      <c r="M48" s="183" t="e">
        <f t="shared" si="3"/>
        <v>#DIV/0!</v>
      </c>
      <c r="N48" s="188"/>
      <c r="O48" s="188"/>
    </row>
    <row r="49" spans="1:15" s="43" customFormat="1">
      <c r="B49" s="2" t="s">
        <v>23</v>
      </c>
      <c r="C49" s="2"/>
      <c r="D49" s="2"/>
      <c r="E49" s="2"/>
      <c r="F49" s="2"/>
      <c r="G49" s="3"/>
      <c r="H49" s="3"/>
      <c r="J49" s="3" t="s">
        <v>24</v>
      </c>
      <c r="K49" s="184" t="e">
        <f>SUBTOTAL(9,K46:K48)</f>
        <v>#DIV/0!</v>
      </c>
      <c r="L49" s="4"/>
      <c r="M49" s="184" t="e">
        <f>SUBTOTAL(9,M46:M48)</f>
        <v>#DIV/0!</v>
      </c>
      <c r="N49" s="3"/>
      <c r="O49" s="3"/>
    </row>
    <row r="50" spans="1:15" s="43" customFormat="1">
      <c r="A50" s="5" t="s">
        <v>25</v>
      </c>
      <c r="B50" s="6" t="s">
        <v>31</v>
      </c>
      <c r="C50" s="6"/>
      <c r="D50" s="6"/>
      <c r="E50" s="6"/>
      <c r="F50" s="6"/>
      <c r="G50" s="6"/>
      <c r="H50" s="6"/>
      <c r="I50" s="6"/>
      <c r="J50" s="5"/>
    </row>
    <row r="51" spans="1:15" s="43" customFormat="1">
      <c r="A51" s="5" t="s">
        <v>25</v>
      </c>
      <c r="B51" s="6" t="s">
        <v>102</v>
      </c>
      <c r="C51" s="6"/>
      <c r="D51" s="6"/>
      <c r="E51" s="6"/>
      <c r="F51" s="6"/>
      <c r="G51" s="6"/>
      <c r="H51" s="6"/>
      <c r="I51" s="6"/>
      <c r="J51" s="5"/>
      <c r="N51" s="6"/>
      <c r="O51" s="6"/>
    </row>
    <row r="52" spans="1:15" s="43" customFormat="1">
      <c r="A52" s="5" t="s">
        <v>25</v>
      </c>
      <c r="B52" s="189" t="s">
        <v>26</v>
      </c>
      <c r="C52" s="189"/>
      <c r="D52" s="189"/>
      <c r="E52" s="189"/>
      <c r="F52" s="189"/>
      <c r="G52" s="190"/>
      <c r="H52" s="190"/>
      <c r="I52" s="190"/>
      <c r="J52" s="191"/>
      <c r="K52" s="192"/>
      <c r="L52" s="192"/>
      <c r="M52" s="192"/>
      <c r="N52" s="190"/>
      <c r="O52" s="190"/>
    </row>
    <row r="53" spans="1:15" s="43" customFormat="1">
      <c r="B53" s="192" t="s">
        <v>107</v>
      </c>
      <c r="C53" s="192"/>
      <c r="D53" s="192"/>
      <c r="E53" s="192"/>
      <c r="F53" s="192"/>
      <c r="G53" s="192"/>
      <c r="H53" s="192"/>
      <c r="I53" s="192"/>
      <c r="J53" s="193"/>
      <c r="K53" s="192"/>
      <c r="L53" s="192"/>
      <c r="M53" s="192"/>
      <c r="N53" s="192"/>
      <c r="O53" s="192"/>
    </row>
    <row r="54" spans="1:15" s="43" customFormat="1" ht="17.399999999999999" customHeight="1">
      <c r="A54" s="5"/>
      <c r="B54" s="7"/>
      <c r="C54" s="7"/>
      <c r="D54" s="7"/>
      <c r="E54" s="7"/>
      <c r="F54" s="7"/>
      <c r="G54" s="7"/>
      <c r="H54" s="7"/>
      <c r="I54" s="7"/>
      <c r="J54" s="62"/>
      <c r="K54" s="7"/>
      <c r="L54" s="8"/>
      <c r="M54" s="8"/>
      <c r="N54" s="8"/>
      <c r="O54" s="8"/>
    </row>
    <row r="55" spans="1:15" s="43" customFormat="1">
      <c r="H55" s="12" t="s">
        <v>27</v>
      </c>
      <c r="I55" s="12"/>
      <c r="J55" s="46"/>
      <c r="K55" s="12"/>
      <c r="L55" s="12"/>
      <c r="M55" s="12"/>
      <c r="N55" s="12"/>
      <c r="O55" s="12"/>
    </row>
    <row r="56" spans="1:15">
      <c r="B56" s="48" t="s">
        <v>129</v>
      </c>
      <c r="C56" s="49"/>
      <c r="D56" s="49"/>
      <c r="E56" s="49"/>
      <c r="F56" s="49"/>
      <c r="G56" s="50"/>
      <c r="H56" s="51"/>
      <c r="I56" s="51"/>
      <c r="J56" s="52"/>
      <c r="K56" s="53"/>
      <c r="L56" s="54"/>
      <c r="M56" s="246"/>
      <c r="N56" s="245"/>
      <c r="O56" s="245"/>
    </row>
    <row r="57" spans="1:15" s="43" customFormat="1" ht="73.8" customHeight="1">
      <c r="A57" s="179" t="s">
        <v>0</v>
      </c>
      <c r="B57" s="179" t="s">
        <v>99</v>
      </c>
      <c r="C57" s="179" t="s">
        <v>98</v>
      </c>
      <c r="D57" s="180" t="s">
        <v>1</v>
      </c>
      <c r="E57" s="180" t="s">
        <v>2</v>
      </c>
      <c r="F57" s="180" t="s">
        <v>3</v>
      </c>
      <c r="G57" s="179" t="s">
        <v>4</v>
      </c>
      <c r="H57" s="179" t="s">
        <v>5</v>
      </c>
      <c r="I57" s="179" t="s">
        <v>104</v>
      </c>
      <c r="J57" s="181" t="s">
        <v>110</v>
      </c>
      <c r="K57" s="181" t="s">
        <v>105</v>
      </c>
      <c r="L57" s="179" t="s">
        <v>6</v>
      </c>
      <c r="M57" s="179" t="s">
        <v>96</v>
      </c>
      <c r="N57" s="179" t="s">
        <v>97</v>
      </c>
      <c r="O57" s="179" t="s">
        <v>7</v>
      </c>
    </row>
    <row r="58" spans="1:15" s="43" customFormat="1">
      <c r="A58" s="179" t="s">
        <v>8</v>
      </c>
      <c r="B58" s="179" t="s">
        <v>9</v>
      </c>
      <c r="C58" s="179" t="s">
        <v>10</v>
      </c>
      <c r="D58" s="179" t="s">
        <v>11</v>
      </c>
      <c r="E58" s="179" t="s">
        <v>12</v>
      </c>
      <c r="F58" s="179" t="s">
        <v>13</v>
      </c>
      <c r="G58" s="179" t="s">
        <v>14</v>
      </c>
      <c r="H58" s="179" t="s">
        <v>15</v>
      </c>
      <c r="I58" s="182" t="s">
        <v>16</v>
      </c>
      <c r="J58" s="179" t="s">
        <v>17</v>
      </c>
      <c r="K58" s="179" t="s">
        <v>18</v>
      </c>
      <c r="L58" s="179" t="s">
        <v>19</v>
      </c>
      <c r="M58" s="179" t="s">
        <v>20</v>
      </c>
      <c r="N58" s="179" t="s">
        <v>21</v>
      </c>
      <c r="O58" s="179" t="s">
        <v>100</v>
      </c>
    </row>
    <row r="59" spans="1:15" s="43" customFormat="1" ht="113.4" customHeight="1">
      <c r="A59" s="1" t="s">
        <v>22</v>
      </c>
      <c r="B59" s="237" t="s">
        <v>334</v>
      </c>
      <c r="C59" s="15" t="s">
        <v>39</v>
      </c>
      <c r="D59" s="14">
        <v>70000</v>
      </c>
      <c r="E59" s="57">
        <v>370200</v>
      </c>
      <c r="F59" s="16">
        <v>150000</v>
      </c>
      <c r="G59" s="47">
        <f t="shared" ref="G59:G83" si="4">D59+E59+F59</f>
        <v>590200</v>
      </c>
      <c r="H59" s="185"/>
      <c r="I59" s="9" t="e">
        <f t="shared" ref="I59:I74" si="5">G59/H59</f>
        <v>#DIV/0!</v>
      </c>
      <c r="J59" s="205">
        <v>0</v>
      </c>
      <c r="K59" s="183" t="e">
        <f t="shared" ref="K59:K83" si="6">ROUND(I59*J59,2)</f>
        <v>#DIV/0!</v>
      </c>
      <c r="L59" s="186">
        <v>0.08</v>
      </c>
      <c r="M59" s="183" t="e">
        <f t="shared" ref="M59:M83" si="7">ROUND(K59*L59+K59,2)</f>
        <v>#DIV/0!</v>
      </c>
      <c r="N59" s="187"/>
      <c r="O59" s="187"/>
    </row>
    <row r="60" spans="1:15" s="43" customFormat="1" ht="109.8" customHeight="1">
      <c r="A60" s="1" t="s">
        <v>28</v>
      </c>
      <c r="B60" s="237" t="s">
        <v>335</v>
      </c>
      <c r="C60" s="15" t="s">
        <v>39</v>
      </c>
      <c r="D60" s="14">
        <v>66000</v>
      </c>
      <c r="E60" s="57">
        <v>680500</v>
      </c>
      <c r="F60" s="16">
        <v>110000</v>
      </c>
      <c r="G60" s="47">
        <f t="shared" si="4"/>
        <v>856500</v>
      </c>
      <c r="H60" s="185"/>
      <c r="I60" s="9" t="e">
        <f t="shared" si="5"/>
        <v>#DIV/0!</v>
      </c>
      <c r="J60" s="205">
        <v>0</v>
      </c>
      <c r="K60" s="183" t="e">
        <f t="shared" si="6"/>
        <v>#DIV/0!</v>
      </c>
      <c r="L60" s="186">
        <v>0.08</v>
      </c>
      <c r="M60" s="183" t="e">
        <f t="shared" si="7"/>
        <v>#DIV/0!</v>
      </c>
      <c r="N60" s="187"/>
      <c r="O60" s="187"/>
    </row>
    <row r="61" spans="1:15" s="43" customFormat="1" ht="116.4" customHeight="1">
      <c r="A61" s="1" t="s">
        <v>29</v>
      </c>
      <c r="B61" s="237" t="s">
        <v>336</v>
      </c>
      <c r="C61" s="15" t="s">
        <v>39</v>
      </c>
      <c r="D61" s="14">
        <v>25000</v>
      </c>
      <c r="E61" s="57">
        <v>620000</v>
      </c>
      <c r="F61" s="16">
        <v>180000</v>
      </c>
      <c r="G61" s="47">
        <f t="shared" si="4"/>
        <v>825000</v>
      </c>
      <c r="H61" s="185"/>
      <c r="I61" s="9" t="e">
        <f t="shared" si="5"/>
        <v>#DIV/0!</v>
      </c>
      <c r="J61" s="205">
        <v>0</v>
      </c>
      <c r="K61" s="183" t="e">
        <f t="shared" si="6"/>
        <v>#DIV/0!</v>
      </c>
      <c r="L61" s="186">
        <v>0.08</v>
      </c>
      <c r="M61" s="183" t="e">
        <f t="shared" si="7"/>
        <v>#DIV/0!</v>
      </c>
      <c r="N61" s="187"/>
      <c r="O61" s="187"/>
    </row>
    <row r="62" spans="1:15">
      <c r="B62" s="48" t="s">
        <v>129</v>
      </c>
      <c r="C62" s="49"/>
      <c r="D62" s="49"/>
      <c r="E62" s="49"/>
      <c r="F62" s="49"/>
      <c r="G62" s="50"/>
      <c r="H62" s="51"/>
      <c r="I62" s="51"/>
      <c r="J62" s="52"/>
      <c r="K62" s="53"/>
      <c r="L62" s="54"/>
      <c r="M62" s="246"/>
      <c r="N62" s="245"/>
      <c r="O62" s="245"/>
    </row>
    <row r="63" spans="1:15" s="43" customFormat="1" ht="73.8" customHeight="1">
      <c r="A63" s="179" t="s">
        <v>0</v>
      </c>
      <c r="B63" s="179" t="s">
        <v>99</v>
      </c>
      <c r="C63" s="179" t="s">
        <v>98</v>
      </c>
      <c r="D63" s="180" t="s">
        <v>1</v>
      </c>
      <c r="E63" s="180" t="s">
        <v>2</v>
      </c>
      <c r="F63" s="180" t="s">
        <v>3</v>
      </c>
      <c r="G63" s="179" t="s">
        <v>4</v>
      </c>
      <c r="H63" s="179" t="s">
        <v>5</v>
      </c>
      <c r="I63" s="179" t="s">
        <v>104</v>
      </c>
      <c r="J63" s="181" t="s">
        <v>110</v>
      </c>
      <c r="K63" s="181" t="s">
        <v>105</v>
      </c>
      <c r="L63" s="179" t="s">
        <v>6</v>
      </c>
      <c r="M63" s="179" t="s">
        <v>96</v>
      </c>
      <c r="N63" s="179" t="s">
        <v>97</v>
      </c>
      <c r="O63" s="179" t="s">
        <v>7</v>
      </c>
    </row>
    <row r="64" spans="1:15" s="43" customFormat="1">
      <c r="A64" s="179" t="s">
        <v>8</v>
      </c>
      <c r="B64" s="179" t="s">
        <v>9</v>
      </c>
      <c r="C64" s="179" t="s">
        <v>10</v>
      </c>
      <c r="D64" s="179" t="s">
        <v>11</v>
      </c>
      <c r="E64" s="179" t="s">
        <v>12</v>
      </c>
      <c r="F64" s="179" t="s">
        <v>13</v>
      </c>
      <c r="G64" s="179" t="s">
        <v>14</v>
      </c>
      <c r="H64" s="179" t="s">
        <v>15</v>
      </c>
      <c r="I64" s="182" t="s">
        <v>16</v>
      </c>
      <c r="J64" s="179" t="s">
        <v>17</v>
      </c>
      <c r="K64" s="179" t="s">
        <v>18</v>
      </c>
      <c r="L64" s="179" t="s">
        <v>19</v>
      </c>
      <c r="M64" s="179" t="s">
        <v>20</v>
      </c>
      <c r="N64" s="179" t="s">
        <v>21</v>
      </c>
      <c r="O64" s="179" t="s">
        <v>100</v>
      </c>
    </row>
    <row r="65" spans="1:15" s="43" customFormat="1" ht="122.4" customHeight="1">
      <c r="A65" s="1" t="s">
        <v>30</v>
      </c>
      <c r="B65" s="297" t="s">
        <v>331</v>
      </c>
      <c r="C65" s="15" t="s">
        <v>39</v>
      </c>
      <c r="D65" s="14">
        <v>15000</v>
      </c>
      <c r="E65" s="86">
        <v>300000</v>
      </c>
      <c r="F65" s="16">
        <v>62000</v>
      </c>
      <c r="G65" s="47">
        <f t="shared" si="4"/>
        <v>377000</v>
      </c>
      <c r="H65" s="185"/>
      <c r="I65" s="9" t="e">
        <f t="shared" si="5"/>
        <v>#DIV/0!</v>
      </c>
      <c r="J65" s="207">
        <v>0</v>
      </c>
      <c r="K65" s="183" t="e">
        <f t="shared" si="6"/>
        <v>#DIV/0!</v>
      </c>
      <c r="L65" s="186">
        <v>0.08</v>
      </c>
      <c r="M65" s="183" t="e">
        <f t="shared" si="7"/>
        <v>#DIV/0!</v>
      </c>
      <c r="N65" s="187"/>
      <c r="O65" s="187"/>
    </row>
    <row r="66" spans="1:15" s="43" customFormat="1" ht="89.4" customHeight="1">
      <c r="A66" s="1" t="s">
        <v>32</v>
      </c>
      <c r="B66" s="237" t="s">
        <v>332</v>
      </c>
      <c r="C66" s="15" t="s">
        <v>39</v>
      </c>
      <c r="D66" s="14">
        <v>3000</v>
      </c>
      <c r="E66" s="59">
        <v>3000</v>
      </c>
      <c r="F66" s="16">
        <v>4000</v>
      </c>
      <c r="G66" s="47">
        <f t="shared" si="4"/>
        <v>10000</v>
      </c>
      <c r="H66" s="185"/>
      <c r="I66" s="9" t="e">
        <f t="shared" si="5"/>
        <v>#DIV/0!</v>
      </c>
      <c r="J66" s="205">
        <v>0</v>
      </c>
      <c r="K66" s="183" t="e">
        <f t="shared" si="6"/>
        <v>#DIV/0!</v>
      </c>
      <c r="L66" s="186">
        <v>0.08</v>
      </c>
      <c r="M66" s="183" t="e">
        <f t="shared" si="7"/>
        <v>#DIV/0!</v>
      </c>
      <c r="N66" s="187"/>
      <c r="O66" s="187"/>
    </row>
    <row r="67" spans="1:15" s="43" customFormat="1" ht="86.4" customHeight="1">
      <c r="A67" s="1" t="s">
        <v>33</v>
      </c>
      <c r="B67" s="237" t="s">
        <v>333</v>
      </c>
      <c r="C67" s="15" t="s">
        <v>39</v>
      </c>
      <c r="D67" s="14">
        <v>2000</v>
      </c>
      <c r="E67" s="59">
        <v>11900</v>
      </c>
      <c r="F67" s="16">
        <v>8000</v>
      </c>
      <c r="G67" s="47">
        <f t="shared" si="4"/>
        <v>21900</v>
      </c>
      <c r="H67" s="185"/>
      <c r="I67" s="9" t="e">
        <f t="shared" si="5"/>
        <v>#DIV/0!</v>
      </c>
      <c r="J67" s="205">
        <v>0</v>
      </c>
      <c r="K67" s="183" t="e">
        <f t="shared" si="6"/>
        <v>#DIV/0!</v>
      </c>
      <c r="L67" s="186">
        <v>0.08</v>
      </c>
      <c r="M67" s="183" t="e">
        <f t="shared" si="7"/>
        <v>#DIV/0!</v>
      </c>
      <c r="N67" s="187"/>
      <c r="O67" s="187"/>
    </row>
    <row r="68" spans="1:15">
      <c r="B68" s="48" t="s">
        <v>129</v>
      </c>
      <c r="C68" s="49"/>
      <c r="D68" s="49"/>
      <c r="E68" s="49"/>
      <c r="F68" s="49"/>
      <c r="G68" s="50"/>
      <c r="H68" s="51"/>
      <c r="I68" s="51"/>
      <c r="J68" s="52"/>
      <c r="K68" s="53"/>
      <c r="L68" s="54"/>
      <c r="M68" s="246"/>
      <c r="N68" s="245"/>
      <c r="O68" s="245"/>
    </row>
    <row r="69" spans="1:15" s="43" customFormat="1" ht="73.8" customHeight="1">
      <c r="A69" s="179" t="s">
        <v>0</v>
      </c>
      <c r="B69" s="179" t="s">
        <v>99</v>
      </c>
      <c r="C69" s="179" t="s">
        <v>98</v>
      </c>
      <c r="D69" s="180" t="s">
        <v>1</v>
      </c>
      <c r="E69" s="180" t="s">
        <v>2</v>
      </c>
      <c r="F69" s="180" t="s">
        <v>3</v>
      </c>
      <c r="G69" s="179" t="s">
        <v>4</v>
      </c>
      <c r="H69" s="179" t="s">
        <v>5</v>
      </c>
      <c r="I69" s="179" t="s">
        <v>104</v>
      </c>
      <c r="J69" s="181" t="s">
        <v>110</v>
      </c>
      <c r="K69" s="181" t="s">
        <v>105</v>
      </c>
      <c r="L69" s="179" t="s">
        <v>6</v>
      </c>
      <c r="M69" s="179" t="s">
        <v>96</v>
      </c>
      <c r="N69" s="179" t="s">
        <v>97</v>
      </c>
      <c r="O69" s="179" t="s">
        <v>7</v>
      </c>
    </row>
    <row r="70" spans="1:15" s="43" customFormat="1">
      <c r="A70" s="179" t="s">
        <v>8</v>
      </c>
      <c r="B70" s="179" t="s">
        <v>9</v>
      </c>
      <c r="C70" s="179" t="s">
        <v>10</v>
      </c>
      <c r="D70" s="179" t="s">
        <v>11</v>
      </c>
      <c r="E70" s="179" t="s">
        <v>12</v>
      </c>
      <c r="F70" s="179" t="s">
        <v>13</v>
      </c>
      <c r="G70" s="179" t="s">
        <v>14</v>
      </c>
      <c r="H70" s="179" t="s">
        <v>15</v>
      </c>
      <c r="I70" s="182" t="s">
        <v>16</v>
      </c>
      <c r="J70" s="179" t="s">
        <v>17</v>
      </c>
      <c r="K70" s="179" t="s">
        <v>18</v>
      </c>
      <c r="L70" s="179" t="s">
        <v>19</v>
      </c>
      <c r="M70" s="179" t="s">
        <v>20</v>
      </c>
      <c r="N70" s="179" t="s">
        <v>21</v>
      </c>
      <c r="O70" s="179" t="s">
        <v>100</v>
      </c>
    </row>
    <row r="71" spans="1:15" s="43" customFormat="1" ht="87" customHeight="1">
      <c r="A71" s="1" t="s">
        <v>34</v>
      </c>
      <c r="B71" s="237" t="s">
        <v>330</v>
      </c>
      <c r="C71" s="15" t="s">
        <v>39</v>
      </c>
      <c r="D71" s="14">
        <v>5000</v>
      </c>
      <c r="E71" s="59">
        <v>5000</v>
      </c>
      <c r="F71" s="16">
        <v>5000</v>
      </c>
      <c r="G71" s="47">
        <f t="shared" si="4"/>
        <v>15000</v>
      </c>
      <c r="H71" s="185"/>
      <c r="I71" s="9" t="e">
        <f t="shared" si="5"/>
        <v>#DIV/0!</v>
      </c>
      <c r="J71" s="205">
        <v>0</v>
      </c>
      <c r="K71" s="183" t="e">
        <f t="shared" si="6"/>
        <v>#DIV/0!</v>
      </c>
      <c r="L71" s="186">
        <v>0.08</v>
      </c>
      <c r="M71" s="183" t="e">
        <f t="shared" si="7"/>
        <v>#DIV/0!</v>
      </c>
      <c r="N71" s="187"/>
      <c r="O71" s="187"/>
    </row>
    <row r="72" spans="1:15" s="43" customFormat="1" ht="84.6" customHeight="1">
      <c r="A72" s="1" t="s">
        <v>35</v>
      </c>
      <c r="B72" s="237" t="s">
        <v>325</v>
      </c>
      <c r="C72" s="15" t="s">
        <v>39</v>
      </c>
      <c r="D72" s="14">
        <v>480</v>
      </c>
      <c r="E72" s="59">
        <v>8475</v>
      </c>
      <c r="F72" s="16">
        <v>4000</v>
      </c>
      <c r="G72" s="47">
        <f t="shared" si="4"/>
        <v>12955</v>
      </c>
      <c r="H72" s="185"/>
      <c r="I72" s="9" t="e">
        <f t="shared" si="5"/>
        <v>#DIV/0!</v>
      </c>
      <c r="J72" s="205">
        <v>0</v>
      </c>
      <c r="K72" s="183" t="e">
        <f t="shared" si="6"/>
        <v>#DIV/0!</v>
      </c>
      <c r="L72" s="186">
        <v>0.08</v>
      </c>
      <c r="M72" s="183" t="e">
        <f t="shared" si="7"/>
        <v>#DIV/0!</v>
      </c>
      <c r="N72" s="187"/>
      <c r="O72" s="187"/>
    </row>
    <row r="73" spans="1:15" s="43" customFormat="1" ht="35.4" customHeight="1">
      <c r="A73" s="1" t="s">
        <v>36</v>
      </c>
      <c r="B73" s="295" t="s">
        <v>326</v>
      </c>
      <c r="C73" s="15" t="s">
        <v>39</v>
      </c>
      <c r="D73" s="14">
        <v>240</v>
      </c>
      <c r="E73" s="108">
        <v>7400</v>
      </c>
      <c r="F73" s="16">
        <v>2000</v>
      </c>
      <c r="G73" s="47">
        <f t="shared" si="4"/>
        <v>9640</v>
      </c>
      <c r="H73" s="185"/>
      <c r="I73" s="9" t="e">
        <f t="shared" si="5"/>
        <v>#DIV/0!</v>
      </c>
      <c r="J73" s="206">
        <v>0</v>
      </c>
      <c r="K73" s="183" t="e">
        <f t="shared" si="6"/>
        <v>#DIV/0!</v>
      </c>
      <c r="L73" s="186">
        <v>0.08</v>
      </c>
      <c r="M73" s="183" t="e">
        <f t="shared" si="7"/>
        <v>#DIV/0!</v>
      </c>
      <c r="N73" s="187"/>
      <c r="O73" s="187"/>
    </row>
    <row r="74" spans="1:15" s="43" customFormat="1" ht="28.2" customHeight="1">
      <c r="A74" s="1" t="s">
        <v>37</v>
      </c>
      <c r="B74" s="237" t="s">
        <v>327</v>
      </c>
      <c r="C74" s="15" t="s">
        <v>39</v>
      </c>
      <c r="D74" s="14">
        <v>1500</v>
      </c>
      <c r="E74" s="57">
        <v>2000</v>
      </c>
      <c r="F74" s="16">
        <v>5500</v>
      </c>
      <c r="G74" s="47">
        <f t="shared" si="4"/>
        <v>9000</v>
      </c>
      <c r="H74" s="185"/>
      <c r="I74" s="9" t="e">
        <f t="shared" si="5"/>
        <v>#DIV/0!</v>
      </c>
      <c r="J74" s="205">
        <v>0</v>
      </c>
      <c r="K74" s="183" t="e">
        <f t="shared" si="6"/>
        <v>#DIV/0!</v>
      </c>
      <c r="L74" s="186">
        <v>0.08</v>
      </c>
      <c r="M74" s="183" t="e">
        <f t="shared" si="7"/>
        <v>#DIV/0!</v>
      </c>
      <c r="N74" s="187"/>
      <c r="O74" s="187"/>
    </row>
    <row r="75" spans="1:15" s="43" customFormat="1" ht="34.200000000000003" customHeight="1">
      <c r="A75" s="1" t="s">
        <v>38</v>
      </c>
      <c r="B75" s="295" t="s">
        <v>328</v>
      </c>
      <c r="C75" s="15" t="s">
        <v>39</v>
      </c>
      <c r="D75" s="14">
        <v>0</v>
      </c>
      <c r="E75" s="108">
        <v>645</v>
      </c>
      <c r="F75" s="14">
        <v>7000</v>
      </c>
      <c r="G75" s="60">
        <f t="shared" si="4"/>
        <v>7645</v>
      </c>
      <c r="H75" s="185"/>
      <c r="I75" s="9" t="e">
        <f>ROUND(G75/H75,2)</f>
        <v>#DIV/0!</v>
      </c>
      <c r="J75" s="206">
        <v>0</v>
      </c>
      <c r="K75" s="183" t="e">
        <f t="shared" si="6"/>
        <v>#DIV/0!</v>
      </c>
      <c r="L75" s="186">
        <v>0.08</v>
      </c>
      <c r="M75" s="183" t="e">
        <f t="shared" si="7"/>
        <v>#DIV/0!</v>
      </c>
      <c r="N75" s="198"/>
      <c r="O75" s="188"/>
    </row>
    <row r="76" spans="1:15" s="43" customFormat="1" ht="41.4" customHeight="1">
      <c r="A76" s="1" t="s">
        <v>51</v>
      </c>
      <c r="B76" s="296" t="s">
        <v>329</v>
      </c>
      <c r="C76" s="15" t="s">
        <v>39</v>
      </c>
      <c r="D76" s="14">
        <v>500</v>
      </c>
      <c r="E76" s="57">
        <v>4500</v>
      </c>
      <c r="F76" s="14">
        <v>0</v>
      </c>
      <c r="G76" s="60">
        <f t="shared" si="4"/>
        <v>5000</v>
      </c>
      <c r="H76" s="185"/>
      <c r="I76" s="9" t="e">
        <f>ROUND(G76/H76,2)</f>
        <v>#DIV/0!</v>
      </c>
      <c r="J76" s="205">
        <v>0</v>
      </c>
      <c r="K76" s="183" t="e">
        <f t="shared" si="6"/>
        <v>#DIV/0!</v>
      </c>
      <c r="L76" s="186">
        <v>0.08</v>
      </c>
      <c r="M76" s="183" t="e">
        <f t="shared" si="7"/>
        <v>#DIV/0!</v>
      </c>
      <c r="N76" s="188"/>
      <c r="O76" s="188"/>
    </row>
    <row r="77" spans="1:15">
      <c r="B77" s="48" t="s">
        <v>129</v>
      </c>
      <c r="C77" s="49"/>
      <c r="D77" s="49"/>
      <c r="E77" s="49"/>
      <c r="F77" s="49"/>
      <c r="G77" s="50"/>
      <c r="H77" s="51"/>
      <c r="I77" s="51"/>
      <c r="J77" s="52"/>
      <c r="K77" s="53"/>
      <c r="L77" s="54"/>
      <c r="M77" s="246"/>
      <c r="N77" s="245"/>
      <c r="O77" s="245"/>
    </row>
    <row r="78" spans="1:15" s="43" customFormat="1" ht="73.8" customHeight="1">
      <c r="A78" s="179" t="s">
        <v>0</v>
      </c>
      <c r="B78" s="179" t="s">
        <v>99</v>
      </c>
      <c r="C78" s="179" t="s">
        <v>98</v>
      </c>
      <c r="D78" s="180" t="s">
        <v>1</v>
      </c>
      <c r="E78" s="180" t="s">
        <v>2</v>
      </c>
      <c r="F78" s="180" t="s">
        <v>3</v>
      </c>
      <c r="G78" s="179" t="s">
        <v>4</v>
      </c>
      <c r="H78" s="179" t="s">
        <v>5</v>
      </c>
      <c r="I78" s="179" t="s">
        <v>104</v>
      </c>
      <c r="J78" s="181" t="s">
        <v>110</v>
      </c>
      <c r="K78" s="181" t="s">
        <v>105</v>
      </c>
      <c r="L78" s="179" t="s">
        <v>6</v>
      </c>
      <c r="M78" s="179" t="s">
        <v>96</v>
      </c>
      <c r="N78" s="179" t="s">
        <v>97</v>
      </c>
      <c r="O78" s="179" t="s">
        <v>7</v>
      </c>
    </row>
    <row r="79" spans="1:15" s="43" customFormat="1">
      <c r="A79" s="179" t="s">
        <v>8</v>
      </c>
      <c r="B79" s="179" t="s">
        <v>9</v>
      </c>
      <c r="C79" s="179" t="s">
        <v>10</v>
      </c>
      <c r="D79" s="179" t="s">
        <v>11</v>
      </c>
      <c r="E79" s="179" t="s">
        <v>12</v>
      </c>
      <c r="F79" s="179" t="s">
        <v>13</v>
      </c>
      <c r="G79" s="179" t="s">
        <v>14</v>
      </c>
      <c r="H79" s="179" t="s">
        <v>15</v>
      </c>
      <c r="I79" s="182" t="s">
        <v>16</v>
      </c>
      <c r="J79" s="179" t="s">
        <v>17</v>
      </c>
      <c r="K79" s="179" t="s">
        <v>18</v>
      </c>
      <c r="L79" s="179" t="s">
        <v>19</v>
      </c>
      <c r="M79" s="179" t="s">
        <v>20</v>
      </c>
      <c r="N79" s="179" t="s">
        <v>21</v>
      </c>
      <c r="O79" s="179" t="s">
        <v>100</v>
      </c>
    </row>
    <row r="80" spans="1:15" s="43" customFormat="1" ht="127.2" customHeight="1">
      <c r="A80" s="1" t="s">
        <v>52</v>
      </c>
      <c r="B80" s="346" t="s">
        <v>521</v>
      </c>
      <c r="C80" s="15" t="s">
        <v>39</v>
      </c>
      <c r="D80" s="14">
        <v>300</v>
      </c>
      <c r="E80" s="57">
        <v>54000</v>
      </c>
      <c r="F80" s="14">
        <v>60000</v>
      </c>
      <c r="G80" s="47">
        <f t="shared" si="4"/>
        <v>114300</v>
      </c>
      <c r="H80" s="201"/>
      <c r="I80" s="9" t="e">
        <f>G80/H80</f>
        <v>#DIV/0!</v>
      </c>
      <c r="J80" s="205">
        <v>0</v>
      </c>
      <c r="K80" s="183" t="e">
        <f t="shared" si="6"/>
        <v>#DIV/0!</v>
      </c>
      <c r="L80" s="186">
        <v>0.08</v>
      </c>
      <c r="M80" s="183" t="e">
        <f t="shared" si="7"/>
        <v>#DIV/0!</v>
      </c>
      <c r="N80" s="187"/>
      <c r="O80" s="187"/>
    </row>
    <row r="81" spans="1:18" s="43" customFormat="1" ht="124.8" customHeight="1">
      <c r="A81" s="1">
        <v>14</v>
      </c>
      <c r="B81" s="346" t="s">
        <v>522</v>
      </c>
      <c r="C81" s="15" t="s">
        <v>39</v>
      </c>
      <c r="D81" s="14">
        <v>100</v>
      </c>
      <c r="E81" s="57">
        <v>19000</v>
      </c>
      <c r="F81" s="14">
        <v>20000</v>
      </c>
      <c r="G81" s="64">
        <f t="shared" si="4"/>
        <v>39100</v>
      </c>
      <c r="H81" s="200"/>
      <c r="I81" s="9" t="e">
        <f>G81/H81</f>
        <v>#DIV/0!</v>
      </c>
      <c r="J81" s="205">
        <v>0</v>
      </c>
      <c r="K81" s="183" t="e">
        <f t="shared" si="6"/>
        <v>#DIV/0!</v>
      </c>
      <c r="L81" s="186">
        <v>0.08</v>
      </c>
      <c r="M81" s="183" t="e">
        <f t="shared" si="7"/>
        <v>#DIV/0!</v>
      </c>
      <c r="N81" s="187"/>
      <c r="O81" s="187"/>
      <c r="R81" s="192"/>
    </row>
    <row r="82" spans="1:18" s="43" customFormat="1" ht="41.4" customHeight="1">
      <c r="A82" s="1" t="s">
        <v>54</v>
      </c>
      <c r="B82" s="295" t="s">
        <v>323</v>
      </c>
      <c r="C82" s="15" t="s">
        <v>39</v>
      </c>
      <c r="D82" s="14">
        <v>300</v>
      </c>
      <c r="E82" s="108">
        <v>38400</v>
      </c>
      <c r="F82" s="14">
        <v>50000</v>
      </c>
      <c r="G82" s="60">
        <f t="shared" si="4"/>
        <v>88700</v>
      </c>
      <c r="H82" s="185"/>
      <c r="I82" s="9" t="e">
        <f>ROUND(G82/H82,2)</f>
        <v>#DIV/0!</v>
      </c>
      <c r="J82" s="206">
        <v>0</v>
      </c>
      <c r="K82" s="183" t="e">
        <f t="shared" si="6"/>
        <v>#DIV/0!</v>
      </c>
      <c r="L82" s="186">
        <v>0.08</v>
      </c>
      <c r="M82" s="183" t="e">
        <f t="shared" si="7"/>
        <v>#DIV/0!</v>
      </c>
      <c r="N82" s="187"/>
      <c r="O82" s="187"/>
    </row>
    <row r="83" spans="1:18" s="43" customFormat="1" ht="40.200000000000003" customHeight="1">
      <c r="A83" s="1" t="s">
        <v>55</v>
      </c>
      <c r="B83" s="237" t="s">
        <v>324</v>
      </c>
      <c r="C83" s="15" t="s">
        <v>39</v>
      </c>
      <c r="D83" s="14">
        <v>0</v>
      </c>
      <c r="E83" s="57">
        <v>12000</v>
      </c>
      <c r="F83" s="14">
        <v>10000</v>
      </c>
      <c r="G83" s="60">
        <f t="shared" si="4"/>
        <v>22000</v>
      </c>
      <c r="H83" s="185"/>
      <c r="I83" s="9" t="e">
        <f>ROUND(G83/H83,2)</f>
        <v>#DIV/0!</v>
      </c>
      <c r="J83" s="205">
        <v>0</v>
      </c>
      <c r="K83" s="183" t="e">
        <f t="shared" si="6"/>
        <v>#DIV/0!</v>
      </c>
      <c r="L83" s="186">
        <v>0.08</v>
      </c>
      <c r="M83" s="183" t="e">
        <f t="shared" si="7"/>
        <v>#DIV/0!</v>
      </c>
      <c r="N83" s="188"/>
      <c r="O83" s="188"/>
    </row>
    <row r="84" spans="1:18" s="43" customFormat="1">
      <c r="B84" s="2" t="s">
        <v>23</v>
      </c>
      <c r="C84" s="2"/>
      <c r="D84" s="2"/>
      <c r="E84" s="2"/>
      <c r="F84" s="2"/>
      <c r="G84" s="3"/>
      <c r="H84" s="3"/>
      <c r="J84" s="3" t="s">
        <v>24</v>
      </c>
      <c r="K84" s="184" t="e">
        <f>SUBTOTAL(9,K59:K83)</f>
        <v>#DIV/0!</v>
      </c>
      <c r="L84" s="4"/>
      <c r="M84" s="184" t="e">
        <f>SUBTOTAL(9,M59:M83)</f>
        <v>#DIV/0!</v>
      </c>
      <c r="N84" s="3"/>
      <c r="O84" s="3"/>
    </row>
    <row r="85" spans="1:18" s="43" customFormat="1" ht="24.6" customHeight="1">
      <c r="A85" s="5" t="s">
        <v>25</v>
      </c>
      <c r="B85" s="359" t="s">
        <v>519</v>
      </c>
      <c r="C85" s="359"/>
      <c r="D85" s="359"/>
      <c r="E85" s="359"/>
      <c r="F85" s="359"/>
      <c r="G85" s="359"/>
      <c r="H85" s="359"/>
      <c r="I85" s="359"/>
      <c r="J85" s="359"/>
      <c r="K85" s="39"/>
      <c r="L85" s="40"/>
      <c r="M85" s="39"/>
      <c r="N85" s="3"/>
      <c r="O85" s="3"/>
    </row>
    <row r="86" spans="1:18" s="43" customFormat="1" ht="20.399999999999999" customHeight="1">
      <c r="A86" s="5" t="s">
        <v>25</v>
      </c>
      <c r="B86" s="359" t="s">
        <v>520</v>
      </c>
      <c r="C86" s="359"/>
      <c r="D86" s="359"/>
      <c r="E86" s="359"/>
      <c r="F86" s="359"/>
      <c r="G86" s="359"/>
      <c r="H86" s="359"/>
      <c r="I86" s="359"/>
      <c r="J86" s="359"/>
      <c r="K86" s="39"/>
      <c r="L86" s="40"/>
      <c r="M86" s="39"/>
      <c r="N86" s="3"/>
      <c r="O86" s="3"/>
    </row>
    <row r="87" spans="1:18" s="43" customFormat="1">
      <c r="A87" s="5" t="s">
        <v>25</v>
      </c>
      <c r="B87" s="6" t="s">
        <v>103</v>
      </c>
      <c r="C87" s="6"/>
      <c r="D87" s="6"/>
      <c r="E87" s="6"/>
      <c r="F87" s="6"/>
      <c r="G87" s="6"/>
      <c r="H87" s="6"/>
      <c r="I87" s="6"/>
      <c r="J87" s="5"/>
      <c r="N87" s="6"/>
      <c r="O87" s="6"/>
    </row>
    <row r="88" spans="1:18" s="43" customFormat="1">
      <c r="A88" s="5" t="s">
        <v>25</v>
      </c>
      <c r="B88" s="189" t="s">
        <v>26</v>
      </c>
      <c r="C88" s="189"/>
      <c r="D88" s="189"/>
      <c r="E88" s="189"/>
      <c r="F88" s="189"/>
      <c r="G88" s="190"/>
      <c r="H88" s="190"/>
      <c r="I88" s="190"/>
      <c r="J88" s="191"/>
      <c r="K88" s="192"/>
      <c r="L88" s="192"/>
      <c r="M88" s="192"/>
      <c r="N88" s="190"/>
      <c r="O88" s="190"/>
    </row>
    <row r="89" spans="1:18" s="43" customFormat="1">
      <c r="B89" s="192" t="s">
        <v>108</v>
      </c>
      <c r="C89" s="192"/>
      <c r="D89" s="192"/>
      <c r="E89" s="192"/>
      <c r="F89" s="192"/>
      <c r="G89" s="192"/>
      <c r="H89" s="192"/>
      <c r="I89" s="192"/>
      <c r="J89" s="193"/>
      <c r="K89" s="192"/>
      <c r="L89" s="192"/>
      <c r="M89" s="192"/>
      <c r="N89" s="192"/>
      <c r="O89" s="192"/>
    </row>
    <row r="90" spans="1:18" s="43" customFormat="1" ht="12.6" customHeight="1">
      <c r="A90" s="5"/>
      <c r="B90" s="7"/>
      <c r="C90" s="7"/>
      <c r="D90" s="7"/>
      <c r="E90" s="7"/>
      <c r="F90" s="7"/>
      <c r="G90" s="7"/>
      <c r="H90" s="7"/>
      <c r="I90" s="7"/>
      <c r="J90" s="62"/>
      <c r="K90" s="7"/>
      <c r="L90" s="8"/>
      <c r="M90" s="8"/>
      <c r="N90" s="8"/>
      <c r="O90" s="8"/>
    </row>
    <row r="91" spans="1:18" s="43" customFormat="1">
      <c r="H91" s="12" t="s">
        <v>27</v>
      </c>
      <c r="I91" s="12"/>
      <c r="J91" s="46"/>
      <c r="K91" s="12"/>
      <c r="L91" s="12"/>
      <c r="M91" s="12"/>
      <c r="N91" s="12"/>
      <c r="O91" s="12"/>
    </row>
    <row r="92" spans="1:18" s="241" customFormat="1">
      <c r="A92" s="92"/>
      <c r="B92" s="48" t="s">
        <v>130</v>
      </c>
      <c r="C92" s="50"/>
      <c r="D92" s="50"/>
      <c r="E92" s="50"/>
      <c r="F92" s="50"/>
      <c r="G92" s="50"/>
      <c r="H92" s="113"/>
      <c r="I92" s="113"/>
      <c r="J92" s="114"/>
      <c r="K92" s="115"/>
      <c r="L92" s="116"/>
      <c r="M92" s="101"/>
      <c r="N92" s="240"/>
      <c r="O92" s="240"/>
    </row>
    <row r="93" spans="1:18" s="43" customFormat="1" ht="73.8" customHeight="1">
      <c r="A93" s="179" t="s">
        <v>0</v>
      </c>
      <c r="B93" s="179" t="s">
        <v>99</v>
      </c>
      <c r="C93" s="179" t="s">
        <v>98</v>
      </c>
      <c r="D93" s="180" t="s">
        <v>1</v>
      </c>
      <c r="E93" s="180" t="s">
        <v>2</v>
      </c>
      <c r="F93" s="180" t="s">
        <v>3</v>
      </c>
      <c r="G93" s="179" t="s">
        <v>4</v>
      </c>
      <c r="H93" s="179" t="s">
        <v>5</v>
      </c>
      <c r="I93" s="179" t="s">
        <v>104</v>
      </c>
      <c r="J93" s="181" t="s">
        <v>110</v>
      </c>
      <c r="K93" s="181" t="s">
        <v>105</v>
      </c>
      <c r="L93" s="179" t="s">
        <v>6</v>
      </c>
      <c r="M93" s="179" t="s">
        <v>96</v>
      </c>
      <c r="N93" s="179" t="s">
        <v>97</v>
      </c>
      <c r="O93" s="179" t="s">
        <v>7</v>
      </c>
    </row>
    <row r="94" spans="1:18" s="43" customFormat="1">
      <c r="A94" s="179" t="s">
        <v>8</v>
      </c>
      <c r="B94" s="179" t="s">
        <v>9</v>
      </c>
      <c r="C94" s="179" t="s">
        <v>10</v>
      </c>
      <c r="D94" s="179" t="s">
        <v>11</v>
      </c>
      <c r="E94" s="179" t="s">
        <v>12</v>
      </c>
      <c r="F94" s="179" t="s">
        <v>13</v>
      </c>
      <c r="G94" s="179" t="s">
        <v>14</v>
      </c>
      <c r="H94" s="179" t="s">
        <v>15</v>
      </c>
      <c r="I94" s="182" t="s">
        <v>16</v>
      </c>
      <c r="J94" s="179" t="s">
        <v>17</v>
      </c>
      <c r="K94" s="179" t="s">
        <v>18</v>
      </c>
      <c r="L94" s="179" t="s">
        <v>19</v>
      </c>
      <c r="M94" s="179" t="s">
        <v>20</v>
      </c>
      <c r="N94" s="179" t="s">
        <v>21</v>
      </c>
      <c r="O94" s="179" t="s">
        <v>100</v>
      </c>
    </row>
    <row r="95" spans="1:18" s="43" customFormat="1" ht="125.4" customHeight="1">
      <c r="A95" s="1" t="s">
        <v>22</v>
      </c>
      <c r="B95" s="342" t="s">
        <v>523</v>
      </c>
      <c r="C95" s="15" t="s">
        <v>39</v>
      </c>
      <c r="D95" s="14">
        <v>0</v>
      </c>
      <c r="E95" s="117" t="s">
        <v>131</v>
      </c>
      <c r="F95" s="14">
        <v>9000</v>
      </c>
      <c r="G95" s="60">
        <f>D95+E95+F95</f>
        <v>31000</v>
      </c>
      <c r="H95" s="185"/>
      <c r="I95" s="9" t="e">
        <f>ROUND(G95/H95,2)</f>
        <v>#DIV/0!</v>
      </c>
      <c r="J95" s="205">
        <v>0</v>
      </c>
      <c r="K95" s="183" t="e">
        <f>ROUND(I95*J95,2)</f>
        <v>#DIV/0!</v>
      </c>
      <c r="L95" s="186">
        <v>0.08</v>
      </c>
      <c r="M95" s="183" t="e">
        <f>ROUND(K95*L95+K95,2)</f>
        <v>#DIV/0!</v>
      </c>
      <c r="N95" s="188"/>
      <c r="O95" s="188"/>
    </row>
    <row r="96" spans="1:18" s="43" customFormat="1" ht="158.4" customHeight="1">
      <c r="A96" s="1" t="s">
        <v>28</v>
      </c>
      <c r="B96" s="342" t="s">
        <v>524</v>
      </c>
      <c r="C96" s="15" t="s">
        <v>39</v>
      </c>
      <c r="D96" s="14">
        <v>0</v>
      </c>
      <c r="E96" s="57">
        <v>4100</v>
      </c>
      <c r="F96" s="14">
        <v>9000</v>
      </c>
      <c r="G96" s="60">
        <f>D96+E96+F96</f>
        <v>13100</v>
      </c>
      <c r="H96" s="185"/>
      <c r="I96" s="9" t="e">
        <f>ROUND(G96/H96,2)</f>
        <v>#DIV/0!</v>
      </c>
      <c r="J96" s="205">
        <v>0</v>
      </c>
      <c r="K96" s="183" t="e">
        <f t="shared" ref="K96:K101" si="8">ROUND(I96*J96,2)</f>
        <v>#DIV/0!</v>
      </c>
      <c r="L96" s="186">
        <v>0.08</v>
      </c>
      <c r="M96" s="183" t="e">
        <f t="shared" ref="M96:M101" si="9">ROUND(K96*L96+K96,2)</f>
        <v>#DIV/0!</v>
      </c>
      <c r="N96" s="188"/>
      <c r="O96" s="188"/>
    </row>
    <row r="97" spans="1:15" s="43" customFormat="1" ht="160.19999999999999" customHeight="1">
      <c r="A97" s="1" t="s">
        <v>29</v>
      </c>
      <c r="B97" s="344" t="s">
        <v>525</v>
      </c>
      <c r="C97" s="15" t="s">
        <v>39</v>
      </c>
      <c r="D97" s="14">
        <v>0</v>
      </c>
      <c r="E97" s="57">
        <v>1000</v>
      </c>
      <c r="F97" s="14">
        <v>0</v>
      </c>
      <c r="G97" s="60">
        <f>D97+E97+F97</f>
        <v>1000</v>
      </c>
      <c r="H97" s="185"/>
      <c r="I97" s="9" t="e">
        <f>ROUND(G97/H97,2)</f>
        <v>#DIV/0!</v>
      </c>
      <c r="J97" s="205">
        <v>0</v>
      </c>
      <c r="K97" s="183" t="e">
        <f t="shared" si="8"/>
        <v>#DIV/0!</v>
      </c>
      <c r="L97" s="186">
        <v>0.08</v>
      </c>
      <c r="M97" s="183" t="e">
        <f t="shared" si="9"/>
        <v>#DIV/0!</v>
      </c>
      <c r="N97" s="188"/>
      <c r="O97" s="188"/>
    </row>
    <row r="98" spans="1:15" s="241" customFormat="1">
      <c r="A98" s="92"/>
      <c r="B98" s="48" t="s">
        <v>130</v>
      </c>
      <c r="C98" s="50"/>
      <c r="D98" s="50"/>
      <c r="E98" s="50"/>
      <c r="F98" s="50"/>
      <c r="G98" s="50"/>
      <c r="H98" s="113"/>
      <c r="I98" s="113"/>
      <c r="J98" s="114"/>
      <c r="K98" s="115"/>
      <c r="L98" s="116"/>
      <c r="M98" s="101"/>
      <c r="N98" s="240"/>
      <c r="O98" s="240"/>
    </row>
    <row r="99" spans="1:15" s="43" customFormat="1" ht="73.8" customHeight="1">
      <c r="A99" s="179" t="s">
        <v>0</v>
      </c>
      <c r="B99" s="179" t="s">
        <v>99</v>
      </c>
      <c r="C99" s="179" t="s">
        <v>98</v>
      </c>
      <c r="D99" s="180" t="s">
        <v>1</v>
      </c>
      <c r="E99" s="180" t="s">
        <v>2</v>
      </c>
      <c r="F99" s="180" t="s">
        <v>3</v>
      </c>
      <c r="G99" s="179" t="s">
        <v>4</v>
      </c>
      <c r="H99" s="179" t="s">
        <v>5</v>
      </c>
      <c r="I99" s="179" t="s">
        <v>104</v>
      </c>
      <c r="J99" s="181" t="s">
        <v>110</v>
      </c>
      <c r="K99" s="181" t="s">
        <v>105</v>
      </c>
      <c r="L99" s="179" t="s">
        <v>6</v>
      </c>
      <c r="M99" s="179" t="s">
        <v>96</v>
      </c>
      <c r="N99" s="179" t="s">
        <v>97</v>
      </c>
      <c r="O99" s="179" t="s">
        <v>7</v>
      </c>
    </row>
    <row r="100" spans="1:15" s="43" customFormat="1">
      <c r="A100" s="179" t="s">
        <v>8</v>
      </c>
      <c r="B100" s="179" t="s">
        <v>9</v>
      </c>
      <c r="C100" s="179" t="s">
        <v>10</v>
      </c>
      <c r="D100" s="179" t="s">
        <v>11</v>
      </c>
      <c r="E100" s="179" t="s">
        <v>12</v>
      </c>
      <c r="F100" s="179" t="s">
        <v>13</v>
      </c>
      <c r="G100" s="179" t="s">
        <v>14</v>
      </c>
      <c r="H100" s="179" t="s">
        <v>15</v>
      </c>
      <c r="I100" s="182" t="s">
        <v>16</v>
      </c>
      <c r="J100" s="179" t="s">
        <v>17</v>
      </c>
      <c r="K100" s="179" t="s">
        <v>18</v>
      </c>
      <c r="L100" s="179" t="s">
        <v>19</v>
      </c>
      <c r="M100" s="179" t="s">
        <v>20</v>
      </c>
      <c r="N100" s="179" t="s">
        <v>21</v>
      </c>
      <c r="O100" s="179" t="s">
        <v>100</v>
      </c>
    </row>
    <row r="101" spans="1:15" s="43" customFormat="1" ht="148.19999999999999" customHeight="1">
      <c r="A101" s="1" t="s">
        <v>30</v>
      </c>
      <c r="B101" s="342" t="s">
        <v>526</v>
      </c>
      <c r="C101" s="15" t="s">
        <v>39</v>
      </c>
      <c r="D101" s="14">
        <v>0</v>
      </c>
      <c r="E101" s="57">
        <v>2000</v>
      </c>
      <c r="F101" s="14">
        <v>0</v>
      </c>
      <c r="G101" s="60">
        <f>D101+E101+F101</f>
        <v>2000</v>
      </c>
      <c r="H101" s="185"/>
      <c r="I101" s="9" t="e">
        <f>ROUND(G101/H101,2)</f>
        <v>#DIV/0!</v>
      </c>
      <c r="J101" s="205">
        <v>0</v>
      </c>
      <c r="K101" s="183" t="e">
        <f t="shared" si="8"/>
        <v>#DIV/0!</v>
      </c>
      <c r="L101" s="186">
        <v>0.08</v>
      </c>
      <c r="M101" s="183" t="e">
        <f t="shared" si="9"/>
        <v>#DIV/0!</v>
      </c>
      <c r="N101" s="188"/>
      <c r="O101" s="188"/>
    </row>
    <row r="102" spans="1:15" s="43" customFormat="1">
      <c r="B102" s="2" t="s">
        <v>23</v>
      </c>
      <c r="C102" s="2"/>
      <c r="D102" s="2"/>
      <c r="E102" s="2"/>
      <c r="F102" s="2"/>
      <c r="G102" s="3"/>
      <c r="H102" s="3"/>
      <c r="J102" s="3" t="s">
        <v>24</v>
      </c>
      <c r="K102" s="184" t="e">
        <f>SUBTOTAL(9,K95:K101)</f>
        <v>#DIV/0!</v>
      </c>
      <c r="L102" s="4"/>
      <c r="M102" s="184" t="e">
        <f>SUBTOTAL(9,M95:M101)</f>
        <v>#DIV/0!</v>
      </c>
      <c r="N102" s="3"/>
      <c r="O102" s="3"/>
    </row>
    <row r="103" spans="1:15" s="43" customFormat="1" ht="28.2" customHeight="1">
      <c r="A103" s="5" t="s">
        <v>25</v>
      </c>
      <c r="B103" s="359" t="s">
        <v>527</v>
      </c>
      <c r="C103" s="359"/>
      <c r="D103" s="359"/>
      <c r="E103" s="359"/>
      <c r="F103" s="359"/>
      <c r="G103" s="359"/>
      <c r="H103" s="359"/>
      <c r="I103" s="359"/>
      <c r="J103" s="359"/>
      <c r="K103" s="39"/>
      <c r="L103" s="40"/>
      <c r="M103" s="39"/>
      <c r="N103" s="3"/>
      <c r="O103" s="3"/>
    </row>
    <row r="104" spans="1:15" s="43" customFormat="1">
      <c r="A104" s="5" t="s">
        <v>25</v>
      </c>
      <c r="B104" s="6" t="s">
        <v>31</v>
      </c>
      <c r="C104" s="6"/>
      <c r="D104" s="6"/>
      <c r="E104" s="6"/>
      <c r="F104" s="6"/>
      <c r="G104" s="6"/>
      <c r="H104" s="6"/>
      <c r="I104" s="6"/>
      <c r="J104" s="5"/>
    </row>
    <row r="105" spans="1:15" s="43" customFormat="1">
      <c r="A105" s="5" t="s">
        <v>25</v>
      </c>
      <c r="B105" s="6" t="s">
        <v>103</v>
      </c>
      <c r="C105" s="6"/>
      <c r="D105" s="6"/>
      <c r="E105" s="6"/>
      <c r="F105" s="6"/>
      <c r="G105" s="6"/>
      <c r="H105" s="6"/>
      <c r="I105" s="6"/>
      <c r="J105" s="5"/>
      <c r="N105" s="6"/>
      <c r="O105" s="6"/>
    </row>
    <row r="106" spans="1:15" s="43" customFormat="1">
      <c r="A106" s="5" t="s">
        <v>25</v>
      </c>
      <c r="B106" s="189" t="s">
        <v>26</v>
      </c>
      <c r="C106" s="189"/>
      <c r="D106" s="189"/>
      <c r="E106" s="189"/>
      <c r="F106" s="189"/>
      <c r="G106" s="190"/>
      <c r="H106" s="190"/>
      <c r="I106" s="190"/>
      <c r="J106" s="191"/>
      <c r="K106" s="192"/>
      <c r="L106" s="192"/>
      <c r="M106" s="192"/>
      <c r="N106" s="190"/>
      <c r="O106" s="190"/>
    </row>
    <row r="107" spans="1:15" s="43" customFormat="1">
      <c r="B107" s="192" t="s">
        <v>109</v>
      </c>
      <c r="C107" s="192"/>
      <c r="D107" s="192"/>
      <c r="E107" s="192"/>
      <c r="F107" s="192"/>
      <c r="G107" s="192"/>
      <c r="H107" s="192"/>
      <c r="I107" s="192"/>
      <c r="J107" s="193"/>
      <c r="K107" s="192"/>
      <c r="L107" s="192"/>
      <c r="M107" s="192"/>
      <c r="N107" s="192"/>
      <c r="O107" s="192"/>
    </row>
    <row r="108" spans="1:15" s="43" customFormat="1" ht="22.8" customHeight="1">
      <c r="A108" s="5"/>
      <c r="B108" s="7"/>
      <c r="C108" s="7"/>
      <c r="D108" s="7"/>
      <c r="E108" s="7"/>
      <c r="F108" s="7"/>
      <c r="G108" s="7"/>
      <c r="H108" s="7"/>
      <c r="I108" s="7"/>
      <c r="J108" s="62"/>
      <c r="K108" s="7"/>
      <c r="L108" s="8"/>
      <c r="M108" s="8"/>
      <c r="N108" s="8"/>
      <c r="O108" s="8"/>
    </row>
    <row r="109" spans="1:15" s="43" customFormat="1">
      <c r="H109" s="12" t="s">
        <v>27</v>
      </c>
      <c r="I109" s="12"/>
      <c r="J109" s="46"/>
      <c r="K109" s="12"/>
      <c r="L109" s="12"/>
      <c r="M109" s="12"/>
      <c r="N109" s="12"/>
      <c r="O109" s="12"/>
    </row>
    <row r="110" spans="1:15" s="248" customFormat="1">
      <c r="A110" s="92"/>
      <c r="B110" s="48" t="s">
        <v>132</v>
      </c>
      <c r="C110" s="50"/>
      <c r="D110" s="50"/>
      <c r="E110" s="50"/>
      <c r="F110" s="50"/>
      <c r="G110" s="50"/>
      <c r="H110" s="113"/>
      <c r="I110" s="113"/>
      <c r="J110" s="114"/>
      <c r="K110" s="115"/>
      <c r="L110" s="116"/>
      <c r="M110" s="101"/>
      <c r="N110" s="247"/>
      <c r="O110" s="247"/>
    </row>
    <row r="111" spans="1:15" s="43" customFormat="1" ht="73.8" customHeight="1">
      <c r="A111" s="179" t="s">
        <v>0</v>
      </c>
      <c r="B111" s="179" t="s">
        <v>99</v>
      </c>
      <c r="C111" s="179" t="s">
        <v>98</v>
      </c>
      <c r="D111" s="180" t="s">
        <v>1</v>
      </c>
      <c r="E111" s="180" t="s">
        <v>2</v>
      </c>
      <c r="F111" s="180" t="s">
        <v>3</v>
      </c>
      <c r="G111" s="179" t="s">
        <v>4</v>
      </c>
      <c r="H111" s="179" t="s">
        <v>5</v>
      </c>
      <c r="I111" s="179" t="s">
        <v>104</v>
      </c>
      <c r="J111" s="181" t="s">
        <v>110</v>
      </c>
      <c r="K111" s="181" t="s">
        <v>105</v>
      </c>
      <c r="L111" s="179" t="s">
        <v>6</v>
      </c>
      <c r="M111" s="179" t="s">
        <v>96</v>
      </c>
      <c r="N111" s="179" t="s">
        <v>97</v>
      </c>
      <c r="O111" s="179" t="s">
        <v>7</v>
      </c>
    </row>
    <row r="112" spans="1:15" s="43" customFormat="1">
      <c r="A112" s="179" t="s">
        <v>8</v>
      </c>
      <c r="B112" s="179" t="s">
        <v>9</v>
      </c>
      <c r="C112" s="179" t="s">
        <v>10</v>
      </c>
      <c r="D112" s="179" t="s">
        <v>11</v>
      </c>
      <c r="E112" s="179" t="s">
        <v>12</v>
      </c>
      <c r="F112" s="179" t="s">
        <v>13</v>
      </c>
      <c r="G112" s="179" t="s">
        <v>14</v>
      </c>
      <c r="H112" s="179" t="s">
        <v>15</v>
      </c>
      <c r="I112" s="182" t="s">
        <v>16</v>
      </c>
      <c r="J112" s="179" t="s">
        <v>17</v>
      </c>
      <c r="K112" s="179" t="s">
        <v>18</v>
      </c>
      <c r="L112" s="179" t="s">
        <v>19</v>
      </c>
      <c r="M112" s="179" t="s">
        <v>20</v>
      </c>
      <c r="N112" s="179" t="s">
        <v>21</v>
      </c>
      <c r="O112" s="179" t="s">
        <v>100</v>
      </c>
    </row>
    <row r="113" spans="1:15" s="43" customFormat="1" ht="220.2" customHeight="1">
      <c r="A113" s="1" t="s">
        <v>22</v>
      </c>
      <c r="B113" s="237" t="s">
        <v>337</v>
      </c>
      <c r="C113" s="15" t="s">
        <v>39</v>
      </c>
      <c r="D113" s="17">
        <v>200</v>
      </c>
      <c r="E113" s="118">
        <v>5500</v>
      </c>
      <c r="F113" s="14">
        <v>1000</v>
      </c>
      <c r="G113" s="47">
        <f t="shared" ref="G113:G126" si="10">D113+E113+F113</f>
        <v>6700</v>
      </c>
      <c r="H113" s="185"/>
      <c r="I113" s="9" t="e">
        <f>ROUND(G113/H113,2)</f>
        <v>#DIV/0!</v>
      </c>
      <c r="J113" s="209">
        <v>0</v>
      </c>
      <c r="K113" s="183" t="e">
        <f t="shared" ref="K113:K126" si="11">ROUND(I113*J113,2)</f>
        <v>#DIV/0!</v>
      </c>
      <c r="L113" s="186">
        <v>0.08</v>
      </c>
      <c r="M113" s="183" t="e">
        <f t="shared" ref="M113:M126" si="12">ROUND(K113*L113+K113,2)</f>
        <v>#DIV/0!</v>
      </c>
      <c r="N113" s="187"/>
      <c r="O113" s="187"/>
    </row>
    <row r="114" spans="1:15" s="43" customFormat="1" ht="147" customHeight="1">
      <c r="A114" s="1" t="s">
        <v>28</v>
      </c>
      <c r="B114" s="237" t="s">
        <v>338</v>
      </c>
      <c r="C114" s="15" t="s">
        <v>39</v>
      </c>
      <c r="D114" s="17">
        <v>300</v>
      </c>
      <c r="E114" s="56">
        <v>270</v>
      </c>
      <c r="F114" s="14">
        <v>30</v>
      </c>
      <c r="G114" s="47">
        <f t="shared" si="10"/>
        <v>600</v>
      </c>
      <c r="H114" s="185"/>
      <c r="I114" s="9" t="e">
        <f t="shared" ref="I114:I126" si="13">ROUND(G114/H114,2)</f>
        <v>#DIV/0!</v>
      </c>
      <c r="J114" s="203">
        <v>0</v>
      </c>
      <c r="K114" s="183" t="e">
        <f t="shared" si="11"/>
        <v>#DIV/0!</v>
      </c>
      <c r="L114" s="186">
        <v>0.08</v>
      </c>
      <c r="M114" s="183" t="e">
        <f t="shared" si="12"/>
        <v>#DIV/0!</v>
      </c>
      <c r="N114" s="187"/>
      <c r="O114" s="187"/>
    </row>
    <row r="115" spans="1:15" s="248" customFormat="1">
      <c r="A115" s="92"/>
      <c r="B115" s="48" t="s">
        <v>132</v>
      </c>
      <c r="C115" s="50"/>
      <c r="D115" s="50"/>
      <c r="E115" s="50"/>
      <c r="F115" s="50"/>
      <c r="G115" s="50"/>
      <c r="H115" s="113"/>
      <c r="I115" s="113"/>
      <c r="J115" s="114"/>
      <c r="K115" s="115"/>
      <c r="L115" s="116"/>
      <c r="M115" s="101"/>
      <c r="N115" s="247"/>
      <c r="O115" s="247"/>
    </row>
    <row r="116" spans="1:15" s="43" customFormat="1" ht="73.8" customHeight="1">
      <c r="A116" s="179" t="s">
        <v>0</v>
      </c>
      <c r="B116" s="179" t="s">
        <v>99</v>
      </c>
      <c r="C116" s="179" t="s">
        <v>98</v>
      </c>
      <c r="D116" s="180" t="s">
        <v>1</v>
      </c>
      <c r="E116" s="180" t="s">
        <v>2</v>
      </c>
      <c r="F116" s="180" t="s">
        <v>3</v>
      </c>
      <c r="G116" s="179" t="s">
        <v>4</v>
      </c>
      <c r="H116" s="179" t="s">
        <v>5</v>
      </c>
      <c r="I116" s="179" t="s">
        <v>104</v>
      </c>
      <c r="J116" s="181" t="s">
        <v>110</v>
      </c>
      <c r="K116" s="181" t="s">
        <v>105</v>
      </c>
      <c r="L116" s="179" t="s">
        <v>6</v>
      </c>
      <c r="M116" s="179" t="s">
        <v>96</v>
      </c>
      <c r="N116" s="179" t="s">
        <v>97</v>
      </c>
      <c r="O116" s="179" t="s">
        <v>7</v>
      </c>
    </row>
    <row r="117" spans="1:15" s="43" customFormat="1">
      <c r="A117" s="179" t="s">
        <v>8</v>
      </c>
      <c r="B117" s="179" t="s">
        <v>9</v>
      </c>
      <c r="C117" s="179" t="s">
        <v>10</v>
      </c>
      <c r="D117" s="179" t="s">
        <v>11</v>
      </c>
      <c r="E117" s="179" t="s">
        <v>12</v>
      </c>
      <c r="F117" s="179" t="s">
        <v>13</v>
      </c>
      <c r="G117" s="179" t="s">
        <v>14</v>
      </c>
      <c r="H117" s="179" t="s">
        <v>15</v>
      </c>
      <c r="I117" s="182" t="s">
        <v>16</v>
      </c>
      <c r="J117" s="179" t="s">
        <v>17</v>
      </c>
      <c r="K117" s="179" t="s">
        <v>18</v>
      </c>
      <c r="L117" s="179" t="s">
        <v>19</v>
      </c>
      <c r="M117" s="179" t="s">
        <v>20</v>
      </c>
      <c r="N117" s="179" t="s">
        <v>21</v>
      </c>
      <c r="O117" s="179" t="s">
        <v>100</v>
      </c>
    </row>
    <row r="118" spans="1:15" s="43" customFormat="1" ht="161.4" customHeight="1">
      <c r="A118" s="1" t="s">
        <v>29</v>
      </c>
      <c r="B118" s="297" t="s">
        <v>339</v>
      </c>
      <c r="C118" s="15" t="s">
        <v>39</v>
      </c>
      <c r="D118" s="17">
        <v>50</v>
      </c>
      <c r="E118" s="86">
        <v>500</v>
      </c>
      <c r="F118" s="15">
        <v>200</v>
      </c>
      <c r="G118" s="47">
        <f t="shared" si="10"/>
        <v>750</v>
      </c>
      <c r="H118" s="185"/>
      <c r="I118" s="9" t="e">
        <f t="shared" si="13"/>
        <v>#DIV/0!</v>
      </c>
      <c r="J118" s="210">
        <v>0</v>
      </c>
      <c r="K118" s="183" t="e">
        <f t="shared" si="11"/>
        <v>#DIV/0!</v>
      </c>
      <c r="L118" s="186">
        <v>0.08</v>
      </c>
      <c r="M118" s="183" t="e">
        <f t="shared" si="12"/>
        <v>#DIV/0!</v>
      </c>
      <c r="N118" s="187"/>
      <c r="O118" s="187"/>
    </row>
    <row r="119" spans="1:15" s="43" customFormat="1" ht="32.4" customHeight="1">
      <c r="A119" s="1" t="s">
        <v>30</v>
      </c>
      <c r="B119" s="298" t="s">
        <v>340</v>
      </c>
      <c r="C119" s="15" t="s">
        <v>39</v>
      </c>
      <c r="D119" s="17">
        <v>0</v>
      </c>
      <c r="E119" s="86">
        <v>100</v>
      </c>
      <c r="F119" s="15">
        <v>0</v>
      </c>
      <c r="G119" s="47">
        <f t="shared" si="10"/>
        <v>100</v>
      </c>
      <c r="H119" s="185"/>
      <c r="I119" s="9" t="e">
        <f t="shared" si="13"/>
        <v>#DIV/0!</v>
      </c>
      <c r="J119" s="210">
        <v>0</v>
      </c>
      <c r="K119" s="183" t="e">
        <f t="shared" si="11"/>
        <v>#DIV/0!</v>
      </c>
      <c r="L119" s="186">
        <v>0.08</v>
      </c>
      <c r="M119" s="183" t="e">
        <f t="shared" si="12"/>
        <v>#DIV/0!</v>
      </c>
      <c r="N119" s="198"/>
      <c r="O119" s="198"/>
    </row>
    <row r="120" spans="1:15" s="43" customFormat="1" ht="153.6" customHeight="1">
      <c r="A120" s="1" t="s">
        <v>32</v>
      </c>
      <c r="B120" s="237" t="s">
        <v>341</v>
      </c>
      <c r="C120" s="15" t="s">
        <v>39</v>
      </c>
      <c r="D120" s="17">
        <v>60</v>
      </c>
      <c r="E120" s="56">
        <v>700</v>
      </c>
      <c r="F120" s="14">
        <v>500</v>
      </c>
      <c r="G120" s="47">
        <f t="shared" si="10"/>
        <v>1260</v>
      </c>
      <c r="H120" s="185"/>
      <c r="I120" s="9" t="e">
        <f t="shared" si="13"/>
        <v>#DIV/0!</v>
      </c>
      <c r="J120" s="203">
        <v>0</v>
      </c>
      <c r="K120" s="183" t="e">
        <f t="shared" si="11"/>
        <v>#DIV/0!</v>
      </c>
      <c r="L120" s="186">
        <v>0.08</v>
      </c>
      <c r="M120" s="183" t="e">
        <f t="shared" si="12"/>
        <v>#DIV/0!</v>
      </c>
      <c r="N120" s="187"/>
      <c r="O120" s="187"/>
    </row>
    <row r="121" spans="1:15" s="248" customFormat="1">
      <c r="A121" s="92"/>
      <c r="B121" s="48" t="s">
        <v>132</v>
      </c>
      <c r="C121" s="50"/>
      <c r="D121" s="50"/>
      <c r="E121" s="50"/>
      <c r="F121" s="50"/>
      <c r="G121" s="50"/>
      <c r="H121" s="113"/>
      <c r="I121" s="113"/>
      <c r="J121" s="114"/>
      <c r="K121" s="115"/>
      <c r="L121" s="116"/>
      <c r="M121" s="101"/>
      <c r="N121" s="247"/>
      <c r="O121" s="247"/>
    </row>
    <row r="122" spans="1:15" s="43" customFormat="1" ht="73.8" customHeight="1">
      <c r="A122" s="179" t="s">
        <v>0</v>
      </c>
      <c r="B122" s="179" t="s">
        <v>99</v>
      </c>
      <c r="C122" s="179" t="s">
        <v>98</v>
      </c>
      <c r="D122" s="180" t="s">
        <v>1</v>
      </c>
      <c r="E122" s="180" t="s">
        <v>2</v>
      </c>
      <c r="F122" s="180" t="s">
        <v>3</v>
      </c>
      <c r="G122" s="179" t="s">
        <v>4</v>
      </c>
      <c r="H122" s="179" t="s">
        <v>5</v>
      </c>
      <c r="I122" s="179" t="s">
        <v>104</v>
      </c>
      <c r="J122" s="181" t="s">
        <v>110</v>
      </c>
      <c r="K122" s="181" t="s">
        <v>105</v>
      </c>
      <c r="L122" s="179" t="s">
        <v>6</v>
      </c>
      <c r="M122" s="179" t="s">
        <v>96</v>
      </c>
      <c r="N122" s="179" t="s">
        <v>97</v>
      </c>
      <c r="O122" s="179" t="s">
        <v>7</v>
      </c>
    </row>
    <row r="123" spans="1:15" s="43" customFormat="1">
      <c r="A123" s="179" t="s">
        <v>8</v>
      </c>
      <c r="B123" s="179" t="s">
        <v>9</v>
      </c>
      <c r="C123" s="179" t="s">
        <v>10</v>
      </c>
      <c r="D123" s="179" t="s">
        <v>11</v>
      </c>
      <c r="E123" s="179" t="s">
        <v>12</v>
      </c>
      <c r="F123" s="179" t="s">
        <v>13</v>
      </c>
      <c r="G123" s="179" t="s">
        <v>14</v>
      </c>
      <c r="H123" s="179" t="s">
        <v>15</v>
      </c>
      <c r="I123" s="182" t="s">
        <v>16</v>
      </c>
      <c r="J123" s="179" t="s">
        <v>17</v>
      </c>
      <c r="K123" s="179" t="s">
        <v>18</v>
      </c>
      <c r="L123" s="179" t="s">
        <v>19</v>
      </c>
      <c r="M123" s="179" t="s">
        <v>20</v>
      </c>
      <c r="N123" s="179" t="s">
        <v>21</v>
      </c>
      <c r="O123" s="179" t="s">
        <v>100</v>
      </c>
    </row>
    <row r="124" spans="1:15" s="43" customFormat="1" ht="160.19999999999999" customHeight="1">
      <c r="A124" s="1" t="s">
        <v>33</v>
      </c>
      <c r="B124" s="282" t="s">
        <v>342</v>
      </c>
      <c r="C124" s="15" t="s">
        <v>39</v>
      </c>
      <c r="D124" s="17">
        <v>0</v>
      </c>
      <c r="E124" s="56">
        <v>10</v>
      </c>
      <c r="F124" s="14">
        <v>1000</v>
      </c>
      <c r="G124" s="47">
        <f t="shared" si="10"/>
        <v>1010</v>
      </c>
      <c r="H124" s="185"/>
      <c r="I124" s="9" t="e">
        <f t="shared" si="13"/>
        <v>#DIV/0!</v>
      </c>
      <c r="J124" s="332">
        <v>0</v>
      </c>
      <c r="K124" s="183" t="e">
        <f t="shared" si="11"/>
        <v>#DIV/0!</v>
      </c>
      <c r="L124" s="186">
        <v>0.08</v>
      </c>
      <c r="M124" s="183" t="e">
        <f t="shared" si="12"/>
        <v>#DIV/0!</v>
      </c>
      <c r="N124" s="187"/>
      <c r="O124" s="187"/>
    </row>
    <row r="125" spans="1:15" s="43" customFormat="1" ht="42.6" customHeight="1">
      <c r="A125" s="1" t="s">
        <v>34</v>
      </c>
      <c r="B125" s="298" t="s">
        <v>343</v>
      </c>
      <c r="C125" s="15" t="s">
        <v>39</v>
      </c>
      <c r="D125" s="17">
        <v>0</v>
      </c>
      <c r="E125" s="15">
        <v>30</v>
      </c>
      <c r="F125" s="14">
        <v>0</v>
      </c>
      <c r="G125" s="47">
        <f t="shared" si="10"/>
        <v>30</v>
      </c>
      <c r="H125" s="185"/>
      <c r="I125" s="9" t="e">
        <f t="shared" si="13"/>
        <v>#DIV/0!</v>
      </c>
      <c r="J125" s="333">
        <v>0</v>
      </c>
      <c r="K125" s="183" t="e">
        <f t="shared" si="11"/>
        <v>#DIV/0!</v>
      </c>
      <c r="L125" s="186">
        <v>0.08</v>
      </c>
      <c r="M125" s="183" t="e">
        <f t="shared" si="12"/>
        <v>#DIV/0!</v>
      </c>
      <c r="N125" s="187"/>
      <c r="O125" s="187"/>
    </row>
    <row r="126" spans="1:15" s="43" customFormat="1" ht="21.6" customHeight="1">
      <c r="A126" s="1" t="s">
        <v>35</v>
      </c>
      <c r="B126" s="298" t="s">
        <v>344</v>
      </c>
      <c r="C126" s="15" t="s">
        <v>39</v>
      </c>
      <c r="D126" s="17">
        <v>0</v>
      </c>
      <c r="E126" s="15">
        <v>60</v>
      </c>
      <c r="F126" s="15">
        <v>0</v>
      </c>
      <c r="G126" s="47">
        <f t="shared" si="10"/>
        <v>60</v>
      </c>
      <c r="H126" s="185"/>
      <c r="I126" s="9" t="e">
        <f t="shared" si="13"/>
        <v>#DIV/0!</v>
      </c>
      <c r="J126" s="333">
        <v>0</v>
      </c>
      <c r="K126" s="183" t="e">
        <f t="shared" si="11"/>
        <v>#DIV/0!</v>
      </c>
      <c r="L126" s="186">
        <v>0.08</v>
      </c>
      <c r="M126" s="183" t="e">
        <f t="shared" si="12"/>
        <v>#DIV/0!</v>
      </c>
      <c r="N126" s="187"/>
      <c r="O126" s="187"/>
    </row>
    <row r="127" spans="1:15" s="43" customFormat="1">
      <c r="B127" s="2" t="s">
        <v>23</v>
      </c>
      <c r="C127" s="2"/>
      <c r="D127" s="2"/>
      <c r="E127" s="2"/>
      <c r="F127" s="2"/>
      <c r="G127" s="3"/>
      <c r="H127" s="3"/>
      <c r="J127" s="3" t="s">
        <v>24</v>
      </c>
      <c r="K127" s="184" t="e">
        <f>SUBTOTAL(9,K113:K126)</f>
        <v>#DIV/0!</v>
      </c>
      <c r="L127" s="4"/>
      <c r="M127" s="184" t="e">
        <f>SUBTOTAL(9,M113:M126)</f>
        <v>#DIV/0!</v>
      </c>
      <c r="N127" s="3"/>
      <c r="O127" s="3"/>
    </row>
    <row r="128" spans="1:15" s="43" customFormat="1">
      <c r="A128" s="5" t="s">
        <v>25</v>
      </c>
      <c r="B128" s="6" t="s">
        <v>31</v>
      </c>
      <c r="C128" s="6"/>
      <c r="D128" s="6"/>
      <c r="E128" s="6"/>
      <c r="F128" s="6"/>
      <c r="G128" s="6"/>
      <c r="H128" s="6"/>
      <c r="I128" s="6"/>
      <c r="J128" s="5"/>
    </row>
    <row r="129" spans="1:15" s="43" customFormat="1">
      <c r="A129" s="5" t="s">
        <v>25</v>
      </c>
      <c r="B129" s="6" t="s">
        <v>103</v>
      </c>
      <c r="C129" s="6"/>
      <c r="D129" s="6"/>
      <c r="E129" s="6"/>
      <c r="F129" s="6"/>
      <c r="G129" s="6"/>
      <c r="H129" s="6"/>
      <c r="I129" s="6"/>
      <c r="J129" s="5"/>
      <c r="N129" s="6"/>
      <c r="O129" s="6"/>
    </row>
    <row r="130" spans="1:15" s="43" customFormat="1">
      <c r="A130" s="5" t="s">
        <v>25</v>
      </c>
      <c r="B130" s="189" t="s">
        <v>26</v>
      </c>
      <c r="C130" s="189"/>
      <c r="D130" s="189"/>
      <c r="E130" s="189"/>
      <c r="F130" s="189"/>
      <c r="G130" s="190"/>
      <c r="H130" s="190"/>
      <c r="I130" s="190"/>
      <c r="J130" s="191"/>
      <c r="K130" s="192"/>
      <c r="L130" s="192"/>
      <c r="M130" s="192"/>
      <c r="N130" s="190"/>
      <c r="O130" s="190"/>
    </row>
    <row r="131" spans="1:15" s="43" customFormat="1">
      <c r="B131" s="192" t="s">
        <v>109</v>
      </c>
      <c r="C131" s="192"/>
      <c r="D131" s="192"/>
      <c r="E131" s="192"/>
      <c r="F131" s="192"/>
      <c r="G131" s="192"/>
      <c r="H131" s="192"/>
      <c r="I131" s="192"/>
      <c r="J131" s="193"/>
      <c r="K131" s="192"/>
      <c r="L131" s="192"/>
      <c r="M131" s="192"/>
      <c r="N131" s="192"/>
      <c r="O131" s="192"/>
    </row>
    <row r="132" spans="1:15" s="43" customFormat="1" ht="27" customHeight="1">
      <c r="A132" s="5"/>
      <c r="B132" s="7"/>
      <c r="C132" s="7"/>
      <c r="D132" s="7"/>
      <c r="E132" s="7"/>
      <c r="F132" s="7"/>
      <c r="G132" s="7"/>
      <c r="H132" s="7"/>
      <c r="I132" s="7"/>
      <c r="J132" s="62"/>
      <c r="K132" s="7"/>
      <c r="L132" s="8"/>
      <c r="M132" s="8"/>
      <c r="N132" s="8"/>
      <c r="O132" s="8"/>
    </row>
    <row r="133" spans="1:15" s="43" customFormat="1">
      <c r="H133" s="12" t="s">
        <v>27</v>
      </c>
      <c r="I133" s="12"/>
      <c r="J133" s="46"/>
      <c r="K133" s="12"/>
      <c r="L133" s="12"/>
      <c r="M133" s="12"/>
      <c r="N133" s="12"/>
      <c r="O133" s="12"/>
    </row>
    <row r="134" spans="1:15" s="245" customFormat="1">
      <c r="A134" s="243"/>
      <c r="B134" s="48" t="s">
        <v>133</v>
      </c>
      <c r="C134" s="48"/>
      <c r="D134" s="243"/>
      <c r="E134" s="55"/>
      <c r="F134" s="55"/>
      <c r="G134" s="119"/>
      <c r="H134" s="120"/>
      <c r="I134" s="121"/>
      <c r="J134" s="122"/>
      <c r="K134" s="106"/>
      <c r="L134" s="54"/>
      <c r="M134" s="65"/>
    </row>
    <row r="135" spans="1:15" s="43" customFormat="1" ht="73.8" customHeight="1">
      <c r="A135" s="179" t="s">
        <v>0</v>
      </c>
      <c r="B135" s="179" t="s">
        <v>99</v>
      </c>
      <c r="C135" s="179" t="s">
        <v>98</v>
      </c>
      <c r="D135" s="180" t="s">
        <v>1</v>
      </c>
      <c r="E135" s="180" t="s">
        <v>2</v>
      </c>
      <c r="F135" s="180" t="s">
        <v>3</v>
      </c>
      <c r="G135" s="179" t="s">
        <v>4</v>
      </c>
      <c r="H135" s="179" t="s">
        <v>5</v>
      </c>
      <c r="I135" s="179" t="s">
        <v>104</v>
      </c>
      <c r="J135" s="181" t="s">
        <v>110</v>
      </c>
      <c r="K135" s="181" t="s">
        <v>105</v>
      </c>
      <c r="L135" s="179" t="s">
        <v>6</v>
      </c>
      <c r="M135" s="179" t="s">
        <v>96</v>
      </c>
      <c r="N135" s="179" t="s">
        <v>97</v>
      </c>
      <c r="O135" s="179" t="s">
        <v>7</v>
      </c>
    </row>
    <row r="136" spans="1:15" s="43" customFormat="1">
      <c r="A136" s="179" t="s">
        <v>8</v>
      </c>
      <c r="B136" s="179" t="s">
        <v>9</v>
      </c>
      <c r="C136" s="179" t="s">
        <v>10</v>
      </c>
      <c r="D136" s="179" t="s">
        <v>11</v>
      </c>
      <c r="E136" s="179" t="s">
        <v>12</v>
      </c>
      <c r="F136" s="179" t="s">
        <v>13</v>
      </c>
      <c r="G136" s="179" t="s">
        <v>14</v>
      </c>
      <c r="H136" s="179" t="s">
        <v>15</v>
      </c>
      <c r="I136" s="182" t="s">
        <v>16</v>
      </c>
      <c r="J136" s="179" t="s">
        <v>17</v>
      </c>
      <c r="K136" s="179" t="s">
        <v>18</v>
      </c>
      <c r="L136" s="179" t="s">
        <v>19</v>
      </c>
      <c r="M136" s="179" t="s">
        <v>20</v>
      </c>
      <c r="N136" s="179" t="s">
        <v>21</v>
      </c>
      <c r="O136" s="179" t="s">
        <v>100</v>
      </c>
    </row>
    <row r="137" spans="1:15" s="43" customFormat="1" ht="116.4" customHeight="1">
      <c r="A137" s="1" t="s">
        <v>22</v>
      </c>
      <c r="B137" s="156" t="s">
        <v>223</v>
      </c>
      <c r="C137" s="15" t="s">
        <v>39</v>
      </c>
      <c r="D137" s="17">
        <v>0</v>
      </c>
      <c r="E137" s="57">
        <v>19000</v>
      </c>
      <c r="F137" s="15">
        <v>1000</v>
      </c>
      <c r="G137" s="47">
        <f>D137+E137+F137</f>
        <v>20000</v>
      </c>
      <c r="H137" s="185"/>
      <c r="I137" s="9" t="e">
        <f t="shared" ref="I137:I139" si="14">ROUND(G137/H137,2)</f>
        <v>#DIV/0!</v>
      </c>
      <c r="J137" s="203">
        <v>0</v>
      </c>
      <c r="K137" s="183" t="e">
        <f>ROUND(I137*J137,2)</f>
        <v>#DIV/0!</v>
      </c>
      <c r="L137" s="186">
        <v>0.08</v>
      </c>
      <c r="M137" s="183" t="e">
        <f>ROUND(K137*L137+K137,2)</f>
        <v>#DIV/0!</v>
      </c>
      <c r="N137" s="187"/>
      <c r="O137" s="187"/>
    </row>
    <row r="138" spans="1:15" s="43" customFormat="1" ht="168.6" customHeight="1">
      <c r="A138" s="1" t="s">
        <v>28</v>
      </c>
      <c r="B138" s="125" t="s">
        <v>224</v>
      </c>
      <c r="C138" s="15" t="s">
        <v>39</v>
      </c>
      <c r="D138" s="17">
        <v>350</v>
      </c>
      <c r="E138" s="57">
        <v>5850</v>
      </c>
      <c r="F138" s="15">
        <v>600</v>
      </c>
      <c r="G138" s="47">
        <f>D138+E138+F138</f>
        <v>6800</v>
      </c>
      <c r="H138" s="185"/>
      <c r="I138" s="9" t="e">
        <f t="shared" si="14"/>
        <v>#DIV/0!</v>
      </c>
      <c r="J138" s="205">
        <v>0</v>
      </c>
      <c r="K138" s="183" t="e">
        <f t="shared" ref="K138:K139" si="15">ROUND(I138*J138,2)</f>
        <v>#DIV/0!</v>
      </c>
      <c r="L138" s="186">
        <v>0.08</v>
      </c>
      <c r="M138" s="183" t="e">
        <f t="shared" ref="M138:M139" si="16">ROUND(K138*L138+K138,2)</f>
        <v>#DIV/0!</v>
      </c>
      <c r="N138" s="187"/>
      <c r="O138" s="187"/>
    </row>
    <row r="139" spans="1:15" s="43" customFormat="1" ht="25.2" customHeight="1">
      <c r="A139" s="1" t="s">
        <v>29</v>
      </c>
      <c r="B139" s="123" t="s">
        <v>134</v>
      </c>
      <c r="C139" s="15" t="s">
        <v>39</v>
      </c>
      <c r="D139" s="17">
        <f>100*25</f>
        <v>2500</v>
      </c>
      <c r="E139" s="118">
        <v>2400</v>
      </c>
      <c r="F139" s="15">
        <f>50*25</f>
        <v>1250</v>
      </c>
      <c r="G139" s="47">
        <f>D139+E139+F139</f>
        <v>6150</v>
      </c>
      <c r="H139" s="185"/>
      <c r="I139" s="9" t="e">
        <f t="shared" si="14"/>
        <v>#DIV/0!</v>
      </c>
      <c r="J139" s="211">
        <v>0</v>
      </c>
      <c r="K139" s="183" t="e">
        <f t="shared" si="15"/>
        <v>#DIV/0!</v>
      </c>
      <c r="L139" s="186">
        <v>0.08</v>
      </c>
      <c r="M139" s="183" t="e">
        <f t="shared" si="16"/>
        <v>#DIV/0!</v>
      </c>
      <c r="N139" s="198"/>
      <c r="O139" s="187"/>
    </row>
    <row r="140" spans="1:15" s="43" customFormat="1">
      <c r="B140" s="2" t="s">
        <v>23</v>
      </c>
      <c r="C140" s="2"/>
      <c r="D140" s="2"/>
      <c r="E140" s="2"/>
      <c r="F140" s="2"/>
      <c r="G140" s="3"/>
      <c r="H140" s="3"/>
      <c r="J140" s="3" t="s">
        <v>24</v>
      </c>
      <c r="K140" s="184" t="e">
        <f>SUBTOTAL(9,K137:K139)</f>
        <v>#DIV/0!</v>
      </c>
      <c r="L140" s="4"/>
      <c r="M140" s="184" t="e">
        <f>SUBTOTAL(9,M137:M139)</f>
        <v>#DIV/0!</v>
      </c>
      <c r="N140" s="3"/>
      <c r="O140" s="3"/>
    </row>
    <row r="141" spans="1:15" s="43" customFormat="1">
      <c r="A141" s="5" t="s">
        <v>25</v>
      </c>
      <c r="B141" s="6" t="s">
        <v>31</v>
      </c>
      <c r="C141" s="6"/>
      <c r="D141" s="6"/>
      <c r="E141" s="6"/>
      <c r="F141" s="6"/>
      <c r="G141" s="6"/>
      <c r="H141" s="6"/>
      <c r="I141" s="6"/>
      <c r="J141" s="5"/>
    </row>
    <row r="142" spans="1:15" s="43" customFormat="1">
      <c r="A142" s="5" t="s">
        <v>25</v>
      </c>
      <c r="B142" s="6" t="s">
        <v>103</v>
      </c>
      <c r="C142" s="6"/>
      <c r="D142" s="6"/>
      <c r="E142" s="6"/>
      <c r="F142" s="6"/>
      <c r="G142" s="6"/>
      <c r="H142" s="6"/>
      <c r="I142" s="6"/>
      <c r="J142" s="5"/>
      <c r="N142" s="6"/>
      <c r="O142" s="6"/>
    </row>
    <row r="143" spans="1:15" s="43" customFormat="1">
      <c r="A143" s="5" t="s">
        <v>25</v>
      </c>
      <c r="B143" s="189" t="s">
        <v>26</v>
      </c>
      <c r="C143" s="189"/>
      <c r="D143" s="189"/>
      <c r="E143" s="189"/>
      <c r="F143" s="189"/>
      <c r="G143" s="190"/>
      <c r="H143" s="190"/>
      <c r="I143" s="190"/>
      <c r="J143" s="191"/>
      <c r="K143" s="192"/>
      <c r="L143" s="192"/>
      <c r="M143" s="192"/>
      <c r="N143" s="190"/>
      <c r="O143" s="190"/>
    </row>
    <row r="144" spans="1:15" s="43" customFormat="1">
      <c r="B144" s="192" t="s">
        <v>109</v>
      </c>
      <c r="C144" s="192"/>
      <c r="D144" s="192"/>
      <c r="E144" s="192"/>
      <c r="F144" s="192"/>
      <c r="G144" s="192"/>
      <c r="H144" s="192"/>
      <c r="I144" s="192"/>
      <c r="J144" s="193"/>
      <c r="K144" s="192"/>
      <c r="L144" s="192"/>
      <c r="M144" s="192"/>
      <c r="N144" s="192"/>
      <c r="O144" s="192"/>
    </row>
    <row r="145" spans="1:15" s="43" customFormat="1" ht="21" customHeight="1">
      <c r="A145" s="5"/>
      <c r="B145" s="7"/>
      <c r="C145" s="7"/>
      <c r="D145" s="7"/>
      <c r="E145" s="7"/>
      <c r="F145" s="7"/>
      <c r="G145" s="7"/>
      <c r="H145" s="7"/>
      <c r="I145" s="7"/>
      <c r="J145" s="62"/>
      <c r="K145" s="7"/>
      <c r="L145" s="8"/>
      <c r="M145" s="8"/>
      <c r="N145" s="8"/>
      <c r="O145" s="8"/>
    </row>
    <row r="146" spans="1:15" s="43" customFormat="1">
      <c r="H146" s="12" t="s">
        <v>27</v>
      </c>
      <c r="I146" s="12"/>
      <c r="J146" s="46"/>
      <c r="K146" s="12"/>
      <c r="L146" s="12"/>
      <c r="M146" s="12"/>
      <c r="N146" s="12"/>
      <c r="O146" s="12"/>
    </row>
    <row r="147" spans="1:15" s="245" customFormat="1">
      <c r="A147" s="243"/>
      <c r="B147" s="101" t="s">
        <v>135</v>
      </c>
      <c r="C147" s="55"/>
      <c r="D147" s="55"/>
      <c r="E147" s="55"/>
      <c r="F147" s="55"/>
      <c r="G147" s="124"/>
      <c r="H147" s="104"/>
      <c r="I147" s="104"/>
      <c r="J147" s="122"/>
      <c r="K147" s="106"/>
      <c r="L147" s="54"/>
      <c r="M147" s="246"/>
    </row>
    <row r="148" spans="1:15" s="43" customFormat="1" ht="73.8" customHeight="1">
      <c r="A148" s="179" t="s">
        <v>0</v>
      </c>
      <c r="B148" s="179" t="s">
        <v>99</v>
      </c>
      <c r="C148" s="179" t="s">
        <v>98</v>
      </c>
      <c r="D148" s="180" t="s">
        <v>1</v>
      </c>
      <c r="E148" s="180" t="s">
        <v>2</v>
      </c>
      <c r="F148" s="180" t="s">
        <v>3</v>
      </c>
      <c r="G148" s="179" t="s">
        <v>4</v>
      </c>
      <c r="H148" s="179" t="s">
        <v>5</v>
      </c>
      <c r="I148" s="179" t="s">
        <v>104</v>
      </c>
      <c r="J148" s="181" t="s">
        <v>110</v>
      </c>
      <c r="K148" s="181" t="s">
        <v>105</v>
      </c>
      <c r="L148" s="179" t="s">
        <v>6</v>
      </c>
      <c r="M148" s="179" t="s">
        <v>96</v>
      </c>
      <c r="N148" s="179" t="s">
        <v>97</v>
      </c>
      <c r="O148" s="179" t="s">
        <v>7</v>
      </c>
    </row>
    <row r="149" spans="1:15" s="43" customFormat="1">
      <c r="A149" s="179" t="s">
        <v>8</v>
      </c>
      <c r="B149" s="179" t="s">
        <v>9</v>
      </c>
      <c r="C149" s="179" t="s">
        <v>10</v>
      </c>
      <c r="D149" s="179" t="s">
        <v>11</v>
      </c>
      <c r="E149" s="179" t="s">
        <v>12</v>
      </c>
      <c r="F149" s="179" t="s">
        <v>13</v>
      </c>
      <c r="G149" s="179" t="s">
        <v>14</v>
      </c>
      <c r="H149" s="179" t="s">
        <v>15</v>
      </c>
      <c r="I149" s="182" t="s">
        <v>16</v>
      </c>
      <c r="J149" s="179" t="s">
        <v>17</v>
      </c>
      <c r="K149" s="179" t="s">
        <v>18</v>
      </c>
      <c r="L149" s="179" t="s">
        <v>19</v>
      </c>
      <c r="M149" s="179" t="s">
        <v>20</v>
      </c>
      <c r="N149" s="179" t="s">
        <v>21</v>
      </c>
      <c r="O149" s="179" t="s">
        <v>100</v>
      </c>
    </row>
    <row r="150" spans="1:15" s="43" customFormat="1" ht="99" customHeight="1">
      <c r="A150" s="1" t="s">
        <v>22</v>
      </c>
      <c r="B150" s="82" t="s">
        <v>225</v>
      </c>
      <c r="C150" s="15" t="s">
        <v>39</v>
      </c>
      <c r="D150" s="17">
        <v>0</v>
      </c>
      <c r="E150" s="56">
        <v>20</v>
      </c>
      <c r="F150" s="15">
        <v>6</v>
      </c>
      <c r="G150" s="47">
        <f>D150+E150+F150</f>
        <v>26</v>
      </c>
      <c r="H150" s="185"/>
      <c r="I150" s="9" t="e">
        <f t="shared" ref="I150" si="17">ROUND(G150/H150,2)</f>
        <v>#DIV/0!</v>
      </c>
      <c r="J150" s="205">
        <v>0</v>
      </c>
      <c r="K150" s="183" t="e">
        <f>ROUND(I150*J150,2)</f>
        <v>#DIV/0!</v>
      </c>
      <c r="L150" s="186">
        <v>0.08</v>
      </c>
      <c r="M150" s="183" t="e">
        <f>ROUND(K150*L150+K150,2)</f>
        <v>#DIV/0!</v>
      </c>
      <c r="N150" s="187"/>
      <c r="O150" s="187"/>
    </row>
    <row r="151" spans="1:15" s="43" customFormat="1">
      <c r="B151" s="2" t="s">
        <v>23</v>
      </c>
      <c r="C151" s="2"/>
      <c r="D151" s="2"/>
      <c r="E151" s="2"/>
      <c r="F151" s="2"/>
      <c r="G151" s="3"/>
      <c r="H151" s="3"/>
      <c r="J151" s="3" t="s">
        <v>24</v>
      </c>
      <c r="K151" s="208" t="e">
        <f>SUBTOTAL(9,K150)</f>
        <v>#DIV/0!</v>
      </c>
      <c r="L151" s="4"/>
      <c r="M151" s="184" t="e">
        <f>SUBTOTAL(9,M150)</f>
        <v>#DIV/0!</v>
      </c>
      <c r="N151" s="3"/>
      <c r="O151" s="3"/>
    </row>
    <row r="152" spans="1:15" s="43" customFormat="1">
      <c r="A152" s="5" t="s">
        <v>25</v>
      </c>
      <c r="B152" s="6" t="s">
        <v>31</v>
      </c>
      <c r="C152" s="6"/>
      <c r="D152" s="6"/>
      <c r="E152" s="6"/>
      <c r="F152" s="6"/>
      <c r="G152" s="6"/>
      <c r="H152" s="6"/>
      <c r="I152" s="6"/>
      <c r="J152" s="5"/>
    </row>
    <row r="153" spans="1:15" s="43" customFormat="1">
      <c r="A153" s="5" t="s">
        <v>25</v>
      </c>
      <c r="B153" s="6" t="s">
        <v>103</v>
      </c>
      <c r="C153" s="6"/>
      <c r="D153" s="6"/>
      <c r="E153" s="6"/>
      <c r="F153" s="6"/>
      <c r="G153" s="6"/>
      <c r="H153" s="6"/>
      <c r="I153" s="6"/>
      <c r="J153" s="5"/>
      <c r="N153" s="6"/>
      <c r="O153" s="6"/>
    </row>
    <row r="154" spans="1:15" s="43" customFormat="1">
      <c r="A154" s="5" t="s">
        <v>25</v>
      </c>
      <c r="B154" s="189" t="s">
        <v>26</v>
      </c>
      <c r="C154" s="189"/>
      <c r="D154" s="189"/>
      <c r="E154" s="189"/>
      <c r="F154" s="189"/>
      <c r="G154" s="190"/>
      <c r="H154" s="190"/>
      <c r="I154" s="190"/>
      <c r="J154" s="191"/>
      <c r="K154" s="192"/>
      <c r="L154" s="192"/>
      <c r="M154" s="192"/>
      <c r="N154" s="190"/>
      <c r="O154" s="190"/>
    </row>
    <row r="155" spans="1:15" s="43" customFormat="1">
      <c r="B155" s="192" t="s">
        <v>109</v>
      </c>
      <c r="C155" s="192"/>
      <c r="D155" s="192"/>
      <c r="E155" s="192"/>
      <c r="F155" s="192"/>
      <c r="G155" s="192"/>
      <c r="H155" s="192"/>
      <c r="I155" s="192"/>
      <c r="J155" s="193"/>
      <c r="K155" s="192"/>
      <c r="L155" s="192"/>
      <c r="M155" s="192"/>
      <c r="N155" s="192"/>
      <c r="O155" s="192"/>
    </row>
    <row r="156" spans="1:15" s="43" customFormat="1" ht="23.4" customHeight="1">
      <c r="A156" s="5"/>
      <c r="B156" s="7"/>
      <c r="C156" s="7"/>
      <c r="D156" s="7"/>
      <c r="E156" s="7"/>
      <c r="F156" s="7"/>
      <c r="G156" s="7"/>
      <c r="H156" s="7"/>
      <c r="I156" s="7"/>
      <c r="J156" s="62"/>
      <c r="K156" s="7"/>
      <c r="L156" s="8"/>
      <c r="M156" s="8"/>
      <c r="N156" s="8"/>
      <c r="O156" s="8"/>
    </row>
    <row r="157" spans="1:15" s="43" customFormat="1">
      <c r="H157" s="12" t="s">
        <v>27</v>
      </c>
      <c r="I157" s="12"/>
      <c r="J157" s="46"/>
      <c r="K157" s="12"/>
      <c r="L157" s="12"/>
      <c r="M157" s="12"/>
      <c r="N157" s="12"/>
      <c r="O157" s="12"/>
    </row>
    <row r="158" spans="1:15">
      <c r="B158" s="48" t="s">
        <v>136</v>
      </c>
      <c r="C158" s="49"/>
      <c r="D158" s="49"/>
      <c r="E158" s="49"/>
      <c r="F158" s="49"/>
      <c r="G158" s="50"/>
      <c r="H158" s="51"/>
      <c r="I158" s="51"/>
      <c r="J158" s="52"/>
      <c r="K158" s="53"/>
      <c r="L158" s="54"/>
      <c r="M158" s="246"/>
      <c r="N158" s="245"/>
      <c r="O158" s="245"/>
    </row>
    <row r="159" spans="1:15" s="43" customFormat="1" ht="73.8" customHeight="1">
      <c r="A159" s="179" t="s">
        <v>0</v>
      </c>
      <c r="B159" s="179" t="s">
        <v>99</v>
      </c>
      <c r="C159" s="179" t="s">
        <v>98</v>
      </c>
      <c r="D159" s="180" t="s">
        <v>1</v>
      </c>
      <c r="E159" s="180" t="s">
        <v>2</v>
      </c>
      <c r="F159" s="180" t="s">
        <v>3</v>
      </c>
      <c r="G159" s="179" t="s">
        <v>4</v>
      </c>
      <c r="H159" s="179" t="s">
        <v>5</v>
      </c>
      <c r="I159" s="179" t="s">
        <v>104</v>
      </c>
      <c r="J159" s="181" t="s">
        <v>110</v>
      </c>
      <c r="K159" s="181" t="s">
        <v>105</v>
      </c>
      <c r="L159" s="179" t="s">
        <v>6</v>
      </c>
      <c r="M159" s="179" t="s">
        <v>96</v>
      </c>
      <c r="N159" s="179" t="s">
        <v>97</v>
      </c>
      <c r="O159" s="179" t="s">
        <v>7</v>
      </c>
    </row>
    <row r="160" spans="1:15" s="43" customFormat="1">
      <c r="A160" s="179" t="s">
        <v>8</v>
      </c>
      <c r="B160" s="179" t="s">
        <v>9</v>
      </c>
      <c r="C160" s="179" t="s">
        <v>10</v>
      </c>
      <c r="D160" s="179" t="s">
        <v>11</v>
      </c>
      <c r="E160" s="179" t="s">
        <v>12</v>
      </c>
      <c r="F160" s="179" t="s">
        <v>13</v>
      </c>
      <c r="G160" s="179" t="s">
        <v>14</v>
      </c>
      <c r="H160" s="179" t="s">
        <v>15</v>
      </c>
      <c r="I160" s="182" t="s">
        <v>16</v>
      </c>
      <c r="J160" s="179" t="s">
        <v>17</v>
      </c>
      <c r="K160" s="179" t="s">
        <v>18</v>
      </c>
      <c r="L160" s="179" t="s">
        <v>19</v>
      </c>
      <c r="M160" s="179" t="s">
        <v>20</v>
      </c>
      <c r="N160" s="179" t="s">
        <v>21</v>
      </c>
      <c r="O160" s="179" t="s">
        <v>100</v>
      </c>
    </row>
    <row r="161" spans="1:15" s="43" customFormat="1" ht="199.8" customHeight="1">
      <c r="A161" s="1" t="s">
        <v>22</v>
      </c>
      <c r="B161" s="82" t="s">
        <v>226</v>
      </c>
      <c r="C161" s="15" t="s">
        <v>39</v>
      </c>
      <c r="D161" s="16">
        <v>3500</v>
      </c>
      <c r="E161" s="57">
        <v>45500</v>
      </c>
      <c r="F161" s="15">
        <v>40000</v>
      </c>
      <c r="G161" s="47">
        <f>D161+E161+F161</f>
        <v>89000</v>
      </c>
      <c r="H161" s="185"/>
      <c r="I161" s="9" t="e">
        <f t="shared" ref="I161:I162" si="18">ROUND(G161/H161,2)</f>
        <v>#DIV/0!</v>
      </c>
      <c r="J161" s="203">
        <v>0</v>
      </c>
      <c r="K161" s="183" t="e">
        <f>ROUND(I161*J161,2)</f>
        <v>#DIV/0!</v>
      </c>
      <c r="L161" s="186">
        <v>0.08</v>
      </c>
      <c r="M161" s="183" t="e">
        <f>ROUND(K161*L161+K161,2)</f>
        <v>#DIV/0!</v>
      </c>
      <c r="N161" s="187"/>
      <c r="O161" s="187"/>
    </row>
    <row r="162" spans="1:15" s="43" customFormat="1" ht="127.8" customHeight="1">
      <c r="A162" s="1" t="s">
        <v>28</v>
      </c>
      <c r="B162" s="82" t="s">
        <v>227</v>
      </c>
      <c r="C162" s="15" t="s">
        <v>39</v>
      </c>
      <c r="D162" s="17">
        <v>0</v>
      </c>
      <c r="E162" s="57">
        <v>1000</v>
      </c>
      <c r="F162" s="15">
        <v>0</v>
      </c>
      <c r="G162" s="47">
        <f>D162+E162+F162</f>
        <v>1000</v>
      </c>
      <c r="H162" s="185"/>
      <c r="I162" s="9" t="e">
        <f t="shared" si="18"/>
        <v>#DIV/0!</v>
      </c>
      <c r="J162" s="205">
        <v>0</v>
      </c>
      <c r="K162" s="183" t="e">
        <f>ROUND(I162*J162,2)</f>
        <v>#DIV/0!</v>
      </c>
      <c r="L162" s="186">
        <v>0.08</v>
      </c>
      <c r="M162" s="183" t="e">
        <f>ROUND(K162*L162+K162,2)</f>
        <v>#DIV/0!</v>
      </c>
      <c r="N162" s="187"/>
      <c r="O162" s="187"/>
    </row>
    <row r="163" spans="1:15" s="43" customFormat="1">
      <c r="B163" s="2" t="s">
        <v>23</v>
      </c>
      <c r="C163" s="2"/>
      <c r="D163" s="2"/>
      <c r="E163" s="2"/>
      <c r="F163" s="2"/>
      <c r="G163" s="3"/>
      <c r="H163" s="3"/>
      <c r="J163" s="3" t="s">
        <v>24</v>
      </c>
      <c r="K163" s="184" t="e">
        <f>SUBTOTAL(9,K161:K162)</f>
        <v>#DIV/0!</v>
      </c>
      <c r="L163" s="4"/>
      <c r="M163" s="184" t="e">
        <f>SUBTOTAL(9,M161:M162)</f>
        <v>#DIV/0!</v>
      </c>
      <c r="N163" s="3"/>
      <c r="O163" s="3"/>
    </row>
    <row r="164" spans="1:15" s="43" customFormat="1">
      <c r="A164" s="5" t="s">
        <v>25</v>
      </c>
      <c r="B164" s="6" t="s">
        <v>31</v>
      </c>
      <c r="C164" s="6"/>
      <c r="D164" s="6"/>
      <c r="E164" s="6"/>
      <c r="F164" s="6"/>
      <c r="G164" s="6"/>
      <c r="H164" s="6"/>
      <c r="I164" s="6"/>
      <c r="J164" s="5"/>
    </row>
    <row r="165" spans="1:15" s="43" customFormat="1">
      <c r="A165" s="5" t="s">
        <v>25</v>
      </c>
      <c r="B165" s="6" t="s">
        <v>103</v>
      </c>
      <c r="C165" s="6"/>
      <c r="D165" s="6"/>
      <c r="E165" s="6"/>
      <c r="F165" s="6"/>
      <c r="G165" s="6"/>
      <c r="H165" s="6"/>
      <c r="I165" s="6"/>
      <c r="J165" s="5"/>
      <c r="N165" s="6"/>
      <c r="O165" s="6"/>
    </row>
    <row r="166" spans="1:15" s="43" customFormat="1">
      <c r="A166" s="5" t="s">
        <v>25</v>
      </c>
      <c r="B166" s="189" t="s">
        <v>26</v>
      </c>
      <c r="C166" s="189"/>
      <c r="D166" s="189"/>
      <c r="E166" s="189"/>
      <c r="F166" s="189"/>
      <c r="G166" s="190"/>
      <c r="H166" s="190"/>
      <c r="I166" s="190"/>
      <c r="J166" s="191"/>
      <c r="K166" s="192"/>
      <c r="L166" s="192"/>
      <c r="M166" s="192"/>
      <c r="N166" s="190"/>
      <c r="O166" s="190"/>
    </row>
    <row r="167" spans="1:15" s="43" customFormat="1">
      <c r="B167" s="192" t="s">
        <v>109</v>
      </c>
      <c r="C167" s="192"/>
      <c r="D167" s="192"/>
      <c r="E167" s="192"/>
      <c r="F167" s="192"/>
      <c r="G167" s="192"/>
      <c r="H167" s="192"/>
      <c r="I167" s="192"/>
      <c r="J167" s="193"/>
      <c r="K167" s="192"/>
      <c r="L167" s="192"/>
      <c r="M167" s="192"/>
      <c r="N167" s="192"/>
      <c r="O167" s="192"/>
    </row>
    <row r="168" spans="1:15" s="43" customFormat="1">
      <c r="A168" s="5"/>
      <c r="B168" s="7"/>
      <c r="C168" s="7"/>
      <c r="D168" s="7"/>
      <c r="E168" s="7"/>
      <c r="F168" s="7"/>
      <c r="G168" s="7"/>
      <c r="H168" s="7"/>
      <c r="I168" s="7"/>
      <c r="J168" s="62"/>
      <c r="K168" s="7"/>
      <c r="L168" s="8"/>
      <c r="M168" s="8"/>
      <c r="N168" s="8"/>
      <c r="O168" s="8"/>
    </row>
    <row r="169" spans="1:15" s="43" customFormat="1">
      <c r="H169" s="12" t="s">
        <v>27</v>
      </c>
      <c r="I169" s="12"/>
      <c r="J169" s="46"/>
      <c r="K169" s="12"/>
      <c r="L169" s="12"/>
      <c r="M169" s="12"/>
      <c r="N169" s="12"/>
      <c r="O169" s="12"/>
    </row>
    <row r="170" spans="1:15">
      <c r="B170" s="48" t="s">
        <v>137</v>
      </c>
      <c r="C170" s="49"/>
      <c r="D170" s="49"/>
      <c r="E170" s="49"/>
      <c r="F170" s="49"/>
      <c r="G170" s="50"/>
      <c r="H170" s="51"/>
      <c r="I170" s="51"/>
      <c r="J170" s="52"/>
      <c r="K170" s="53"/>
      <c r="L170" s="54"/>
      <c r="M170" s="246"/>
      <c r="N170" s="245"/>
      <c r="O170" s="245"/>
    </row>
    <row r="171" spans="1:15" s="43" customFormat="1" ht="73.8" customHeight="1">
      <c r="A171" s="179" t="s">
        <v>0</v>
      </c>
      <c r="B171" s="179" t="s">
        <v>99</v>
      </c>
      <c r="C171" s="179" t="s">
        <v>98</v>
      </c>
      <c r="D171" s="180" t="s">
        <v>1</v>
      </c>
      <c r="E171" s="180" t="s">
        <v>2</v>
      </c>
      <c r="F171" s="180" t="s">
        <v>3</v>
      </c>
      <c r="G171" s="179" t="s">
        <v>4</v>
      </c>
      <c r="H171" s="179" t="s">
        <v>5</v>
      </c>
      <c r="I171" s="179" t="s">
        <v>104</v>
      </c>
      <c r="J171" s="181" t="s">
        <v>110</v>
      </c>
      <c r="K171" s="181" t="s">
        <v>105</v>
      </c>
      <c r="L171" s="179" t="s">
        <v>6</v>
      </c>
      <c r="M171" s="179" t="s">
        <v>96</v>
      </c>
      <c r="N171" s="179" t="s">
        <v>97</v>
      </c>
      <c r="O171" s="179" t="s">
        <v>7</v>
      </c>
    </row>
    <row r="172" spans="1:15" s="43" customFormat="1">
      <c r="A172" s="179" t="s">
        <v>8</v>
      </c>
      <c r="B172" s="179" t="s">
        <v>9</v>
      </c>
      <c r="C172" s="179" t="s">
        <v>10</v>
      </c>
      <c r="D172" s="179" t="s">
        <v>11</v>
      </c>
      <c r="E172" s="179" t="s">
        <v>12</v>
      </c>
      <c r="F172" s="179" t="s">
        <v>13</v>
      </c>
      <c r="G172" s="179" t="s">
        <v>14</v>
      </c>
      <c r="H172" s="179" t="s">
        <v>15</v>
      </c>
      <c r="I172" s="182" t="s">
        <v>16</v>
      </c>
      <c r="J172" s="179" t="s">
        <v>17</v>
      </c>
      <c r="K172" s="179" t="s">
        <v>18</v>
      </c>
      <c r="L172" s="179" t="s">
        <v>19</v>
      </c>
      <c r="M172" s="179" t="s">
        <v>20</v>
      </c>
      <c r="N172" s="179" t="s">
        <v>21</v>
      </c>
      <c r="O172" s="179" t="s">
        <v>100</v>
      </c>
    </row>
    <row r="173" spans="1:15" s="43" customFormat="1">
      <c r="A173" s="1" t="s">
        <v>22</v>
      </c>
      <c r="B173" s="237" t="s">
        <v>345</v>
      </c>
      <c r="C173" s="15" t="s">
        <v>39</v>
      </c>
      <c r="D173" s="17">
        <v>50</v>
      </c>
      <c r="E173" s="56">
        <v>600</v>
      </c>
      <c r="F173" s="15">
        <v>0</v>
      </c>
      <c r="G173" s="47">
        <f>D173+E173+F173</f>
        <v>650</v>
      </c>
      <c r="H173" s="185"/>
      <c r="I173" s="9" t="e">
        <f>ROUND(G173/H173,2)</f>
        <v>#DIV/0!</v>
      </c>
      <c r="J173" s="203">
        <v>0</v>
      </c>
      <c r="K173" s="183" t="e">
        <f>ROUND(I173*J173,2)</f>
        <v>#DIV/0!</v>
      </c>
      <c r="L173" s="186">
        <v>0.08</v>
      </c>
      <c r="M173" s="183" t="e">
        <f t="shared" ref="M173:M248" si="19">ROUND(K173*L173+K173,2)</f>
        <v>#DIV/0!</v>
      </c>
      <c r="N173" s="187"/>
      <c r="O173" s="187"/>
    </row>
    <row r="174" spans="1:15" s="43" customFormat="1">
      <c r="A174" s="1" t="s">
        <v>28</v>
      </c>
      <c r="B174" s="299" t="s">
        <v>138</v>
      </c>
      <c r="C174" s="15" t="s">
        <v>39</v>
      </c>
      <c r="D174" s="17">
        <v>0</v>
      </c>
      <c r="E174" s="58">
        <v>10</v>
      </c>
      <c r="F174" s="14">
        <v>0</v>
      </c>
      <c r="G174" s="47">
        <f>D174+E174+F174</f>
        <v>10</v>
      </c>
      <c r="H174" s="185"/>
      <c r="I174" s="9" t="e">
        <f t="shared" ref="I174:I248" si="20">ROUND(G174/H174,2)</f>
        <v>#DIV/0!</v>
      </c>
      <c r="J174" s="203">
        <v>0</v>
      </c>
      <c r="K174" s="183" t="e">
        <f t="shared" ref="K174:K248" si="21">ROUND(I174*J174,2)</f>
        <v>#DIV/0!</v>
      </c>
      <c r="L174" s="186">
        <v>0.08</v>
      </c>
      <c r="M174" s="183" t="e">
        <f t="shared" si="19"/>
        <v>#DIV/0!</v>
      </c>
      <c r="N174" s="187"/>
      <c r="O174" s="187"/>
    </row>
    <row r="175" spans="1:15" s="43" customFormat="1" ht="20.399999999999999" customHeight="1">
      <c r="A175" s="1" t="s">
        <v>29</v>
      </c>
      <c r="B175" s="299" t="s">
        <v>139</v>
      </c>
      <c r="C175" s="15" t="s">
        <v>39</v>
      </c>
      <c r="D175" s="17">
        <v>0</v>
      </c>
      <c r="E175" s="58">
        <v>700</v>
      </c>
      <c r="F175" s="14">
        <v>0</v>
      </c>
      <c r="G175" s="47">
        <f>D175+E175+F175</f>
        <v>700</v>
      </c>
      <c r="H175" s="185"/>
      <c r="I175" s="9" t="e">
        <f t="shared" si="20"/>
        <v>#DIV/0!</v>
      </c>
      <c r="J175" s="203">
        <v>0</v>
      </c>
      <c r="K175" s="183" t="e">
        <f t="shared" si="21"/>
        <v>#DIV/0!</v>
      </c>
      <c r="L175" s="186">
        <v>0.08</v>
      </c>
      <c r="M175" s="183" t="e">
        <f t="shared" si="19"/>
        <v>#DIV/0!</v>
      </c>
      <c r="N175" s="187"/>
      <c r="O175" s="187"/>
    </row>
    <row r="176" spans="1:15" s="43" customFormat="1" ht="31.8" customHeight="1">
      <c r="A176" s="1" t="s">
        <v>30</v>
      </c>
      <c r="B176" s="299" t="s">
        <v>459</v>
      </c>
      <c r="C176" s="15" t="s">
        <v>39</v>
      </c>
      <c r="D176" s="17">
        <v>1100</v>
      </c>
      <c r="E176" s="58">
        <v>0</v>
      </c>
      <c r="F176" s="14">
        <v>0</v>
      </c>
      <c r="G176" s="47">
        <f>D176+E176</f>
        <v>1100</v>
      </c>
      <c r="H176" s="185"/>
      <c r="I176" s="9" t="e">
        <f t="shared" si="20"/>
        <v>#DIV/0!</v>
      </c>
      <c r="J176" s="203">
        <v>0</v>
      </c>
      <c r="K176" s="183" t="e">
        <f t="shared" si="21"/>
        <v>#DIV/0!</v>
      </c>
      <c r="L176" s="186">
        <v>0.08</v>
      </c>
      <c r="M176" s="183" t="e">
        <f t="shared" si="19"/>
        <v>#DIV/0!</v>
      </c>
      <c r="N176" s="187"/>
      <c r="O176" s="187"/>
    </row>
    <row r="177" spans="1:15" s="43" customFormat="1" ht="63" customHeight="1">
      <c r="A177" s="1" t="s">
        <v>32</v>
      </c>
      <c r="B177" s="293" t="s">
        <v>346</v>
      </c>
      <c r="C177" s="15" t="s">
        <v>39</v>
      </c>
      <c r="D177" s="16">
        <v>11000</v>
      </c>
      <c r="E177" s="57">
        <v>205000</v>
      </c>
      <c r="F177" s="14">
        <v>50000</v>
      </c>
      <c r="G177" s="47">
        <f t="shared" ref="G177:G248" si="22">D177+E177+F177</f>
        <v>266000</v>
      </c>
      <c r="H177" s="185"/>
      <c r="I177" s="9" t="e">
        <f t="shared" si="20"/>
        <v>#DIV/0!</v>
      </c>
      <c r="J177" s="205">
        <v>0</v>
      </c>
      <c r="K177" s="183" t="e">
        <f t="shared" si="21"/>
        <v>#DIV/0!</v>
      </c>
      <c r="L177" s="186">
        <v>0.08</v>
      </c>
      <c r="M177" s="183" t="e">
        <f t="shared" si="19"/>
        <v>#DIV/0!</v>
      </c>
      <c r="N177" s="187"/>
      <c r="O177" s="187"/>
    </row>
    <row r="178" spans="1:15" s="43" customFormat="1" ht="36">
      <c r="A178" s="1" t="s">
        <v>33</v>
      </c>
      <c r="B178" s="237" t="s">
        <v>347</v>
      </c>
      <c r="C178" s="15" t="s">
        <v>39</v>
      </c>
      <c r="D178" s="17">
        <v>1700</v>
      </c>
      <c r="E178" s="57">
        <v>12500</v>
      </c>
      <c r="F178" s="14">
        <v>10000</v>
      </c>
      <c r="G178" s="47">
        <f t="shared" si="22"/>
        <v>24200</v>
      </c>
      <c r="H178" s="185"/>
      <c r="I178" s="9" t="e">
        <f t="shared" si="20"/>
        <v>#DIV/0!</v>
      </c>
      <c r="J178" s="205">
        <v>0</v>
      </c>
      <c r="K178" s="183" t="e">
        <f t="shared" si="21"/>
        <v>#DIV/0!</v>
      </c>
      <c r="L178" s="186">
        <v>0.08</v>
      </c>
      <c r="M178" s="183" t="e">
        <f t="shared" si="19"/>
        <v>#DIV/0!</v>
      </c>
      <c r="N178" s="187"/>
      <c r="O178" s="187"/>
    </row>
    <row r="179" spans="1:15" s="43" customFormat="1" ht="18">
      <c r="A179" s="1" t="s">
        <v>34</v>
      </c>
      <c r="B179" s="299" t="s">
        <v>140</v>
      </c>
      <c r="C179" s="15" t="s">
        <v>39</v>
      </c>
      <c r="D179" s="17">
        <v>10</v>
      </c>
      <c r="E179" s="58">
        <v>10</v>
      </c>
      <c r="F179" s="14">
        <v>10</v>
      </c>
      <c r="G179" s="47">
        <f t="shared" si="22"/>
        <v>30</v>
      </c>
      <c r="H179" s="185"/>
      <c r="I179" s="9" t="e">
        <f t="shared" si="20"/>
        <v>#DIV/0!</v>
      </c>
      <c r="J179" s="203">
        <v>0</v>
      </c>
      <c r="K179" s="183" t="e">
        <f t="shared" si="21"/>
        <v>#DIV/0!</v>
      </c>
      <c r="L179" s="186">
        <v>0.08</v>
      </c>
      <c r="M179" s="183" t="e">
        <f t="shared" si="19"/>
        <v>#DIV/0!</v>
      </c>
      <c r="N179" s="187"/>
      <c r="O179" s="187"/>
    </row>
    <row r="180" spans="1:15" s="43" customFormat="1" ht="18">
      <c r="A180" s="1" t="s">
        <v>35</v>
      </c>
      <c r="B180" s="237" t="s">
        <v>348</v>
      </c>
      <c r="C180" s="15" t="s">
        <v>39</v>
      </c>
      <c r="D180" s="17">
        <v>0</v>
      </c>
      <c r="E180" s="56">
        <v>20</v>
      </c>
      <c r="F180" s="14">
        <v>20</v>
      </c>
      <c r="G180" s="47">
        <f t="shared" si="22"/>
        <v>40</v>
      </c>
      <c r="H180" s="185"/>
      <c r="I180" s="9" t="e">
        <f t="shared" si="20"/>
        <v>#DIV/0!</v>
      </c>
      <c r="J180" s="203">
        <v>0</v>
      </c>
      <c r="K180" s="183" t="e">
        <f t="shared" si="21"/>
        <v>#DIV/0!</v>
      </c>
      <c r="L180" s="186">
        <v>0.08</v>
      </c>
      <c r="M180" s="183" t="e">
        <f t="shared" si="19"/>
        <v>#DIV/0!</v>
      </c>
      <c r="N180" s="187"/>
      <c r="O180" s="187"/>
    </row>
    <row r="181" spans="1:15" s="43" customFormat="1">
      <c r="A181" s="1" t="s">
        <v>36</v>
      </c>
      <c r="B181" s="299" t="s">
        <v>41</v>
      </c>
      <c r="C181" s="15" t="s">
        <v>39</v>
      </c>
      <c r="D181" s="17">
        <v>0</v>
      </c>
      <c r="E181" s="56">
        <v>4</v>
      </c>
      <c r="F181" s="15">
        <v>0</v>
      </c>
      <c r="G181" s="47">
        <f t="shared" si="22"/>
        <v>4</v>
      </c>
      <c r="H181" s="185"/>
      <c r="I181" s="9" t="e">
        <f t="shared" si="20"/>
        <v>#DIV/0!</v>
      </c>
      <c r="J181" s="203">
        <v>0</v>
      </c>
      <c r="K181" s="183" t="e">
        <f t="shared" si="21"/>
        <v>#DIV/0!</v>
      </c>
      <c r="L181" s="186">
        <v>0.08</v>
      </c>
      <c r="M181" s="183" t="e">
        <f t="shared" si="19"/>
        <v>#DIV/0!</v>
      </c>
      <c r="N181" s="187"/>
      <c r="O181" s="187"/>
    </row>
    <row r="182" spans="1:15" s="43" customFormat="1">
      <c r="A182" s="1" t="s">
        <v>37</v>
      </c>
      <c r="B182" s="299" t="s">
        <v>42</v>
      </c>
      <c r="C182" s="15" t="s">
        <v>39</v>
      </c>
      <c r="D182" s="17">
        <v>0</v>
      </c>
      <c r="E182" s="56">
        <v>4</v>
      </c>
      <c r="F182" s="15">
        <v>200</v>
      </c>
      <c r="G182" s="47">
        <f t="shared" si="22"/>
        <v>204</v>
      </c>
      <c r="H182" s="185"/>
      <c r="I182" s="9" t="e">
        <f t="shared" si="20"/>
        <v>#DIV/0!</v>
      </c>
      <c r="J182" s="203">
        <v>0</v>
      </c>
      <c r="K182" s="183" t="e">
        <f t="shared" si="21"/>
        <v>#DIV/0!</v>
      </c>
      <c r="L182" s="186">
        <v>0.08</v>
      </c>
      <c r="M182" s="183" t="e">
        <f t="shared" si="19"/>
        <v>#DIV/0!</v>
      </c>
      <c r="N182" s="187"/>
      <c r="O182" s="187"/>
    </row>
    <row r="183" spans="1:15" s="43" customFormat="1" ht="117.6" customHeight="1">
      <c r="A183" s="1" t="s">
        <v>38</v>
      </c>
      <c r="B183" s="300" t="s">
        <v>349</v>
      </c>
      <c r="C183" s="15" t="s">
        <v>39</v>
      </c>
      <c r="D183" s="17">
        <v>100</v>
      </c>
      <c r="E183" s="58">
        <v>8000</v>
      </c>
      <c r="F183" s="15">
        <v>200</v>
      </c>
      <c r="G183" s="47">
        <f t="shared" si="22"/>
        <v>8300</v>
      </c>
      <c r="H183" s="185"/>
      <c r="I183" s="9" t="e">
        <f t="shared" si="20"/>
        <v>#DIV/0!</v>
      </c>
      <c r="J183" s="205">
        <v>0</v>
      </c>
      <c r="K183" s="183" t="e">
        <f t="shared" si="21"/>
        <v>#DIV/0!</v>
      </c>
      <c r="L183" s="186">
        <v>0.08</v>
      </c>
      <c r="M183" s="183" t="e">
        <f t="shared" si="19"/>
        <v>#DIV/0!</v>
      </c>
      <c r="N183" s="187"/>
      <c r="O183" s="187"/>
    </row>
    <row r="184" spans="1:15">
      <c r="B184" s="48" t="s">
        <v>137</v>
      </c>
      <c r="C184" s="49"/>
      <c r="D184" s="49"/>
      <c r="E184" s="49"/>
      <c r="F184" s="49"/>
      <c r="G184" s="50"/>
      <c r="H184" s="51"/>
      <c r="I184" s="51"/>
      <c r="J184" s="52"/>
      <c r="K184" s="53"/>
      <c r="L184" s="54"/>
      <c r="M184" s="246"/>
      <c r="N184" s="245"/>
      <c r="O184" s="245"/>
    </row>
    <row r="185" spans="1:15" s="43" customFormat="1" ht="73.8" customHeight="1">
      <c r="A185" s="179" t="s">
        <v>0</v>
      </c>
      <c r="B185" s="179" t="s">
        <v>99</v>
      </c>
      <c r="C185" s="179" t="s">
        <v>98</v>
      </c>
      <c r="D185" s="180" t="s">
        <v>1</v>
      </c>
      <c r="E185" s="180" t="s">
        <v>2</v>
      </c>
      <c r="F185" s="180" t="s">
        <v>3</v>
      </c>
      <c r="G185" s="179" t="s">
        <v>4</v>
      </c>
      <c r="H185" s="179" t="s">
        <v>5</v>
      </c>
      <c r="I185" s="179" t="s">
        <v>104</v>
      </c>
      <c r="J185" s="181" t="s">
        <v>110</v>
      </c>
      <c r="K185" s="181" t="s">
        <v>105</v>
      </c>
      <c r="L185" s="179" t="s">
        <v>6</v>
      </c>
      <c r="M185" s="179" t="s">
        <v>96</v>
      </c>
      <c r="N185" s="179" t="s">
        <v>97</v>
      </c>
      <c r="O185" s="179" t="s">
        <v>7</v>
      </c>
    </row>
    <row r="186" spans="1:15" s="43" customFormat="1">
      <c r="A186" s="179" t="s">
        <v>8</v>
      </c>
      <c r="B186" s="179" t="s">
        <v>9</v>
      </c>
      <c r="C186" s="179" t="s">
        <v>10</v>
      </c>
      <c r="D186" s="179" t="s">
        <v>11</v>
      </c>
      <c r="E186" s="179" t="s">
        <v>12</v>
      </c>
      <c r="F186" s="179" t="s">
        <v>13</v>
      </c>
      <c r="G186" s="179" t="s">
        <v>14</v>
      </c>
      <c r="H186" s="179" t="s">
        <v>15</v>
      </c>
      <c r="I186" s="182" t="s">
        <v>16</v>
      </c>
      <c r="J186" s="179" t="s">
        <v>17</v>
      </c>
      <c r="K186" s="179" t="s">
        <v>18</v>
      </c>
      <c r="L186" s="179" t="s">
        <v>19</v>
      </c>
      <c r="M186" s="179" t="s">
        <v>20</v>
      </c>
      <c r="N186" s="179" t="s">
        <v>21</v>
      </c>
      <c r="O186" s="179" t="s">
        <v>100</v>
      </c>
    </row>
    <row r="187" spans="1:15" s="43" customFormat="1" ht="104.4" customHeight="1">
      <c r="A187" s="1" t="s">
        <v>51</v>
      </c>
      <c r="B187" s="301" t="s">
        <v>350</v>
      </c>
      <c r="C187" s="15" t="s">
        <v>39</v>
      </c>
      <c r="D187" s="17">
        <v>0</v>
      </c>
      <c r="E187" s="58">
        <v>3000</v>
      </c>
      <c r="F187" s="15">
        <v>500</v>
      </c>
      <c r="G187" s="47">
        <f t="shared" si="22"/>
        <v>3500</v>
      </c>
      <c r="H187" s="185"/>
      <c r="I187" s="9" t="e">
        <f t="shared" si="20"/>
        <v>#DIV/0!</v>
      </c>
      <c r="J187" s="205">
        <v>0</v>
      </c>
      <c r="K187" s="183" t="e">
        <f t="shared" si="21"/>
        <v>#DIV/0!</v>
      </c>
      <c r="L187" s="186">
        <v>0.08</v>
      </c>
      <c r="M187" s="183" t="e">
        <f t="shared" si="19"/>
        <v>#DIV/0!</v>
      </c>
      <c r="N187" s="187"/>
      <c r="O187" s="187"/>
    </row>
    <row r="188" spans="1:15" s="43" customFormat="1" ht="140.4" customHeight="1">
      <c r="A188" s="1" t="s">
        <v>52</v>
      </c>
      <c r="B188" s="302" t="s">
        <v>351</v>
      </c>
      <c r="C188" s="15" t="s">
        <v>39</v>
      </c>
      <c r="D188" s="17">
        <v>0</v>
      </c>
      <c r="E188" s="56">
        <v>400</v>
      </c>
      <c r="F188" s="15">
        <v>400</v>
      </c>
      <c r="G188" s="47">
        <f t="shared" si="22"/>
        <v>800</v>
      </c>
      <c r="H188" s="185"/>
      <c r="I188" s="9" t="e">
        <f t="shared" si="20"/>
        <v>#DIV/0!</v>
      </c>
      <c r="J188" s="205">
        <v>0</v>
      </c>
      <c r="K188" s="183" t="e">
        <f t="shared" si="21"/>
        <v>#DIV/0!</v>
      </c>
      <c r="L188" s="186">
        <v>0.08</v>
      </c>
      <c r="M188" s="183" t="e">
        <f t="shared" si="19"/>
        <v>#DIV/0!</v>
      </c>
      <c r="N188" s="187"/>
      <c r="O188" s="187"/>
    </row>
    <row r="189" spans="1:15" s="43" customFormat="1" ht="85.2" customHeight="1">
      <c r="A189" s="1" t="s">
        <v>53</v>
      </c>
      <c r="B189" s="303" t="s">
        <v>352</v>
      </c>
      <c r="C189" s="15" t="s">
        <v>39</v>
      </c>
      <c r="D189" s="17">
        <v>250</v>
      </c>
      <c r="E189" s="56">
        <v>750</v>
      </c>
      <c r="F189" s="15">
        <v>400</v>
      </c>
      <c r="G189" s="47">
        <f t="shared" si="22"/>
        <v>1400</v>
      </c>
      <c r="H189" s="185"/>
      <c r="I189" s="9" t="e">
        <f t="shared" si="20"/>
        <v>#DIV/0!</v>
      </c>
      <c r="J189" s="205">
        <v>0</v>
      </c>
      <c r="K189" s="183" t="e">
        <f t="shared" si="21"/>
        <v>#DIV/0!</v>
      </c>
      <c r="L189" s="186">
        <v>0.08</v>
      </c>
      <c r="M189" s="183" t="e">
        <f t="shared" si="19"/>
        <v>#DIV/0!</v>
      </c>
      <c r="N189" s="187"/>
      <c r="O189" s="187"/>
    </row>
    <row r="190" spans="1:15" s="43" customFormat="1">
      <c r="A190" s="1" t="s">
        <v>54</v>
      </c>
      <c r="B190" s="303" t="s">
        <v>353</v>
      </c>
      <c r="C190" s="15" t="s">
        <v>39</v>
      </c>
      <c r="D190" s="17">
        <v>0</v>
      </c>
      <c r="E190" s="56">
        <v>0</v>
      </c>
      <c r="F190" s="15">
        <v>20</v>
      </c>
      <c r="G190" s="47">
        <f t="shared" si="22"/>
        <v>20</v>
      </c>
      <c r="H190" s="185"/>
      <c r="I190" s="9" t="e">
        <f t="shared" si="20"/>
        <v>#DIV/0!</v>
      </c>
      <c r="J190" s="205">
        <v>0</v>
      </c>
      <c r="K190" s="183" t="e">
        <f t="shared" si="21"/>
        <v>#DIV/0!</v>
      </c>
      <c r="L190" s="186">
        <v>0.08</v>
      </c>
      <c r="M190" s="183" t="e">
        <f t="shared" si="19"/>
        <v>#DIV/0!</v>
      </c>
      <c r="N190" s="187"/>
      <c r="O190" s="187"/>
    </row>
    <row r="191" spans="1:15" s="43" customFormat="1" ht="18">
      <c r="A191" s="1" t="s">
        <v>55</v>
      </c>
      <c r="B191" s="237" t="s">
        <v>354</v>
      </c>
      <c r="C191" s="15" t="s">
        <v>39</v>
      </c>
      <c r="D191" s="17">
        <v>200</v>
      </c>
      <c r="E191" s="56">
        <v>150</v>
      </c>
      <c r="F191" s="15">
        <v>300</v>
      </c>
      <c r="G191" s="47">
        <f t="shared" si="22"/>
        <v>650</v>
      </c>
      <c r="H191" s="185"/>
      <c r="I191" s="9" t="e">
        <f t="shared" si="20"/>
        <v>#DIV/0!</v>
      </c>
      <c r="J191" s="203">
        <v>0</v>
      </c>
      <c r="K191" s="183" t="e">
        <f t="shared" si="21"/>
        <v>#DIV/0!</v>
      </c>
      <c r="L191" s="186">
        <v>0.08</v>
      </c>
      <c r="M191" s="183" t="e">
        <f t="shared" si="19"/>
        <v>#DIV/0!</v>
      </c>
      <c r="N191" s="187"/>
      <c r="O191" s="187"/>
    </row>
    <row r="192" spans="1:15" s="43" customFormat="1" ht="18">
      <c r="A192" s="1" t="s">
        <v>56</v>
      </c>
      <c r="B192" s="237" t="s">
        <v>355</v>
      </c>
      <c r="C192" s="15" t="s">
        <v>39</v>
      </c>
      <c r="D192" s="16">
        <v>225000</v>
      </c>
      <c r="E192" s="57">
        <v>263100</v>
      </c>
      <c r="F192" s="14">
        <v>159975</v>
      </c>
      <c r="G192" s="47">
        <f t="shared" si="22"/>
        <v>648075</v>
      </c>
      <c r="H192" s="185"/>
      <c r="I192" s="9" t="e">
        <f t="shared" si="20"/>
        <v>#DIV/0!</v>
      </c>
      <c r="J192" s="203">
        <v>0</v>
      </c>
      <c r="K192" s="183" t="e">
        <f t="shared" si="21"/>
        <v>#DIV/0!</v>
      </c>
      <c r="L192" s="186">
        <v>0.08</v>
      </c>
      <c r="M192" s="183" t="e">
        <f t="shared" si="19"/>
        <v>#DIV/0!</v>
      </c>
      <c r="N192" s="187"/>
      <c r="O192" s="187"/>
    </row>
    <row r="193" spans="1:15" s="43" customFormat="1" ht="27">
      <c r="A193" s="1" t="s">
        <v>57</v>
      </c>
      <c r="B193" s="304" t="s">
        <v>356</v>
      </c>
      <c r="C193" s="15" t="s">
        <v>39</v>
      </c>
      <c r="D193" s="16">
        <v>250</v>
      </c>
      <c r="E193" s="57">
        <v>4750</v>
      </c>
      <c r="F193" s="14">
        <v>800</v>
      </c>
      <c r="G193" s="47">
        <f t="shared" si="22"/>
        <v>5800</v>
      </c>
      <c r="H193" s="185"/>
      <c r="I193" s="9" t="e">
        <f t="shared" si="20"/>
        <v>#DIV/0!</v>
      </c>
      <c r="J193" s="203">
        <v>0</v>
      </c>
      <c r="K193" s="183" t="e">
        <f t="shared" si="21"/>
        <v>#DIV/0!</v>
      </c>
      <c r="L193" s="186">
        <v>0.08</v>
      </c>
      <c r="M193" s="183" t="e">
        <f t="shared" si="19"/>
        <v>#DIV/0!</v>
      </c>
      <c r="N193" s="187"/>
      <c r="O193" s="187"/>
    </row>
    <row r="194" spans="1:15" s="43" customFormat="1" ht="30.6" customHeight="1">
      <c r="A194" s="1" t="s">
        <v>58</v>
      </c>
      <c r="B194" s="237" t="s">
        <v>357</v>
      </c>
      <c r="C194" s="15" t="s">
        <v>39</v>
      </c>
      <c r="D194" s="16">
        <v>200000</v>
      </c>
      <c r="E194" s="57">
        <v>800000</v>
      </c>
      <c r="F194" s="15">
        <v>1000</v>
      </c>
      <c r="G194" s="47">
        <f t="shared" si="22"/>
        <v>1001000</v>
      </c>
      <c r="H194" s="185"/>
      <c r="I194" s="9" t="e">
        <f t="shared" si="20"/>
        <v>#DIV/0!</v>
      </c>
      <c r="J194" s="203">
        <v>0</v>
      </c>
      <c r="K194" s="183" t="e">
        <f t="shared" si="21"/>
        <v>#DIV/0!</v>
      </c>
      <c r="L194" s="186">
        <v>0.08</v>
      </c>
      <c r="M194" s="183" t="e">
        <f t="shared" si="19"/>
        <v>#DIV/0!</v>
      </c>
      <c r="N194" s="187"/>
      <c r="O194" s="187"/>
    </row>
    <row r="195" spans="1:15">
      <c r="B195" s="48" t="s">
        <v>137</v>
      </c>
      <c r="C195" s="49"/>
      <c r="D195" s="49"/>
      <c r="E195" s="49"/>
      <c r="F195" s="49"/>
      <c r="G195" s="50"/>
      <c r="H195" s="51"/>
      <c r="I195" s="51"/>
      <c r="J195" s="52"/>
      <c r="K195" s="53"/>
      <c r="L195" s="54"/>
      <c r="M195" s="246"/>
      <c r="N195" s="245"/>
      <c r="O195" s="245"/>
    </row>
    <row r="196" spans="1:15" s="43" customFormat="1" ht="73.8" customHeight="1">
      <c r="A196" s="179" t="s">
        <v>0</v>
      </c>
      <c r="B196" s="179" t="s">
        <v>99</v>
      </c>
      <c r="C196" s="179" t="s">
        <v>98</v>
      </c>
      <c r="D196" s="180" t="s">
        <v>1</v>
      </c>
      <c r="E196" s="180" t="s">
        <v>2</v>
      </c>
      <c r="F196" s="180" t="s">
        <v>3</v>
      </c>
      <c r="G196" s="179" t="s">
        <v>4</v>
      </c>
      <c r="H196" s="179" t="s">
        <v>5</v>
      </c>
      <c r="I196" s="179" t="s">
        <v>104</v>
      </c>
      <c r="J196" s="181" t="s">
        <v>110</v>
      </c>
      <c r="K196" s="181" t="s">
        <v>105</v>
      </c>
      <c r="L196" s="179" t="s">
        <v>6</v>
      </c>
      <c r="M196" s="179" t="s">
        <v>96</v>
      </c>
      <c r="N196" s="179" t="s">
        <v>97</v>
      </c>
      <c r="O196" s="179" t="s">
        <v>7</v>
      </c>
    </row>
    <row r="197" spans="1:15" s="43" customFormat="1">
      <c r="A197" s="179" t="s">
        <v>8</v>
      </c>
      <c r="B197" s="179" t="s">
        <v>9</v>
      </c>
      <c r="C197" s="179" t="s">
        <v>10</v>
      </c>
      <c r="D197" s="179" t="s">
        <v>11</v>
      </c>
      <c r="E197" s="179" t="s">
        <v>12</v>
      </c>
      <c r="F197" s="179" t="s">
        <v>13</v>
      </c>
      <c r="G197" s="179" t="s">
        <v>14</v>
      </c>
      <c r="H197" s="179" t="s">
        <v>15</v>
      </c>
      <c r="I197" s="182" t="s">
        <v>16</v>
      </c>
      <c r="J197" s="179" t="s">
        <v>17</v>
      </c>
      <c r="K197" s="179" t="s">
        <v>18</v>
      </c>
      <c r="L197" s="179" t="s">
        <v>19</v>
      </c>
      <c r="M197" s="179" t="s">
        <v>20</v>
      </c>
      <c r="N197" s="179" t="s">
        <v>21</v>
      </c>
      <c r="O197" s="179" t="s">
        <v>100</v>
      </c>
    </row>
    <row r="198" spans="1:15" s="43" customFormat="1" ht="31.2" customHeight="1">
      <c r="A198" s="1" t="s">
        <v>59</v>
      </c>
      <c r="B198" s="237" t="s">
        <v>358</v>
      </c>
      <c r="C198" s="15" t="s">
        <v>39</v>
      </c>
      <c r="D198" s="17">
        <v>200</v>
      </c>
      <c r="E198" s="56">
        <v>400</v>
      </c>
      <c r="F198" s="15">
        <v>0</v>
      </c>
      <c r="G198" s="47">
        <f t="shared" si="22"/>
        <v>600</v>
      </c>
      <c r="H198" s="185"/>
      <c r="I198" s="9" t="e">
        <f t="shared" si="20"/>
        <v>#DIV/0!</v>
      </c>
      <c r="J198" s="203">
        <v>0</v>
      </c>
      <c r="K198" s="183" t="e">
        <f t="shared" si="21"/>
        <v>#DIV/0!</v>
      </c>
      <c r="L198" s="186">
        <v>0.08</v>
      </c>
      <c r="M198" s="183" t="e">
        <f t="shared" si="19"/>
        <v>#DIV/0!</v>
      </c>
      <c r="N198" s="187"/>
      <c r="O198" s="187"/>
    </row>
    <row r="199" spans="1:15" s="43" customFormat="1" ht="27">
      <c r="A199" s="1" t="s">
        <v>60</v>
      </c>
      <c r="B199" s="296" t="s">
        <v>359</v>
      </c>
      <c r="C199" s="15" t="s">
        <v>39</v>
      </c>
      <c r="D199" s="18">
        <v>10</v>
      </c>
      <c r="E199" s="10">
        <v>90</v>
      </c>
      <c r="F199" s="14">
        <v>160000</v>
      </c>
      <c r="G199" s="47">
        <f t="shared" si="22"/>
        <v>160100</v>
      </c>
      <c r="H199" s="185"/>
      <c r="I199" s="9" t="e">
        <f t="shared" si="20"/>
        <v>#DIV/0!</v>
      </c>
      <c r="J199" s="203">
        <v>0</v>
      </c>
      <c r="K199" s="183" t="e">
        <f t="shared" si="21"/>
        <v>#DIV/0!</v>
      </c>
      <c r="L199" s="186">
        <v>0.08</v>
      </c>
      <c r="M199" s="183" t="e">
        <f t="shared" si="19"/>
        <v>#DIV/0!</v>
      </c>
      <c r="N199" s="187"/>
      <c r="O199" s="187"/>
    </row>
    <row r="200" spans="1:15" s="43" customFormat="1" ht="27">
      <c r="A200" s="1" t="s">
        <v>61</v>
      </c>
      <c r="B200" s="296" t="s">
        <v>360</v>
      </c>
      <c r="C200" s="15" t="s">
        <v>39</v>
      </c>
      <c r="D200" s="17">
        <v>10</v>
      </c>
      <c r="E200" s="10">
        <v>16</v>
      </c>
      <c r="F200" s="15">
        <v>150</v>
      </c>
      <c r="G200" s="47">
        <f t="shared" si="22"/>
        <v>176</v>
      </c>
      <c r="H200" s="185"/>
      <c r="I200" s="9" t="e">
        <f t="shared" si="20"/>
        <v>#DIV/0!</v>
      </c>
      <c r="J200" s="202">
        <v>0</v>
      </c>
      <c r="K200" s="183" t="e">
        <f t="shared" si="21"/>
        <v>#DIV/0!</v>
      </c>
      <c r="L200" s="186">
        <v>0.08</v>
      </c>
      <c r="M200" s="183" t="e">
        <f t="shared" si="19"/>
        <v>#DIV/0!</v>
      </c>
      <c r="N200" s="187"/>
      <c r="O200" s="187"/>
    </row>
    <row r="201" spans="1:15" s="43" customFormat="1" ht="61.2" customHeight="1">
      <c r="A201" s="1" t="s">
        <v>62</v>
      </c>
      <c r="B201" s="293" t="s">
        <v>361</v>
      </c>
      <c r="C201" s="15" t="s">
        <v>39</v>
      </c>
      <c r="D201" s="17">
        <v>0</v>
      </c>
      <c r="E201" s="57">
        <v>1000</v>
      </c>
      <c r="F201" s="14">
        <v>1000</v>
      </c>
      <c r="G201" s="47">
        <f t="shared" si="22"/>
        <v>2000</v>
      </c>
      <c r="H201" s="185"/>
      <c r="I201" s="9" t="e">
        <f t="shared" si="20"/>
        <v>#DIV/0!</v>
      </c>
      <c r="J201" s="205">
        <v>0</v>
      </c>
      <c r="K201" s="183" t="e">
        <f t="shared" si="21"/>
        <v>#DIV/0!</v>
      </c>
      <c r="L201" s="186">
        <v>0.08</v>
      </c>
      <c r="M201" s="183" t="e">
        <f t="shared" si="19"/>
        <v>#DIV/0!</v>
      </c>
      <c r="N201" s="187"/>
      <c r="O201" s="187"/>
    </row>
    <row r="202" spans="1:15" s="44" customFormat="1" ht="37.200000000000003" customHeight="1">
      <c r="A202" s="1" t="s">
        <v>63</v>
      </c>
      <c r="B202" s="299" t="s">
        <v>261</v>
      </c>
      <c r="C202" s="15" t="s">
        <v>39</v>
      </c>
      <c r="D202" s="17">
        <v>0</v>
      </c>
      <c r="E202" s="58">
        <v>600</v>
      </c>
      <c r="F202" s="15">
        <f>2*48</f>
        <v>96</v>
      </c>
      <c r="G202" s="47">
        <f t="shared" si="22"/>
        <v>696</v>
      </c>
      <c r="H202" s="185"/>
      <c r="I202" s="9" t="e">
        <f t="shared" si="20"/>
        <v>#DIV/0!</v>
      </c>
      <c r="J202" s="203">
        <v>0</v>
      </c>
      <c r="K202" s="183" t="e">
        <f t="shared" si="21"/>
        <v>#DIV/0!</v>
      </c>
      <c r="L202" s="186">
        <v>0.08</v>
      </c>
      <c r="M202" s="183" t="e">
        <f t="shared" si="19"/>
        <v>#DIV/0!</v>
      </c>
      <c r="N202" s="187"/>
      <c r="O202" s="187"/>
    </row>
    <row r="203" spans="1:15" s="43" customFormat="1" ht="74.400000000000006" customHeight="1">
      <c r="A203" s="1" t="s">
        <v>64</v>
      </c>
      <c r="B203" s="296" t="s">
        <v>362</v>
      </c>
      <c r="C203" s="15" t="s">
        <v>39</v>
      </c>
      <c r="D203" s="17">
        <v>0</v>
      </c>
      <c r="E203" s="56">
        <v>100</v>
      </c>
      <c r="F203" s="15">
        <v>500</v>
      </c>
      <c r="G203" s="47">
        <f t="shared" si="22"/>
        <v>600</v>
      </c>
      <c r="H203" s="185"/>
      <c r="I203" s="9" t="e">
        <f t="shared" si="20"/>
        <v>#DIV/0!</v>
      </c>
      <c r="J203" s="205">
        <v>0</v>
      </c>
      <c r="K203" s="183" t="e">
        <f t="shared" si="21"/>
        <v>#DIV/0!</v>
      </c>
      <c r="L203" s="186">
        <v>0.08</v>
      </c>
      <c r="M203" s="183" t="e">
        <f t="shared" si="19"/>
        <v>#DIV/0!</v>
      </c>
      <c r="N203" s="187"/>
      <c r="O203" s="187"/>
    </row>
    <row r="204" spans="1:15" s="43" customFormat="1" ht="27.6" customHeight="1">
      <c r="A204" s="1" t="s">
        <v>65</v>
      </c>
      <c r="B204" s="282" t="s">
        <v>363</v>
      </c>
      <c r="C204" s="15" t="s">
        <v>39</v>
      </c>
      <c r="D204" s="16">
        <v>100000</v>
      </c>
      <c r="E204" s="56">
        <v>0</v>
      </c>
      <c r="F204" s="15">
        <v>500</v>
      </c>
      <c r="G204" s="47">
        <f t="shared" si="22"/>
        <v>100500</v>
      </c>
      <c r="H204" s="185"/>
      <c r="I204" s="9" t="e">
        <f t="shared" si="20"/>
        <v>#DIV/0!</v>
      </c>
      <c r="J204" s="205">
        <v>0</v>
      </c>
      <c r="K204" s="183" t="e">
        <f t="shared" si="21"/>
        <v>#DIV/0!</v>
      </c>
      <c r="L204" s="186">
        <v>0.08</v>
      </c>
      <c r="M204" s="183" t="e">
        <f t="shared" si="19"/>
        <v>#DIV/0!</v>
      </c>
      <c r="N204" s="187"/>
      <c r="O204" s="187"/>
    </row>
    <row r="205" spans="1:15" s="43" customFormat="1" ht="45" customHeight="1">
      <c r="A205" s="1" t="s">
        <v>66</v>
      </c>
      <c r="B205" s="237" t="s">
        <v>364</v>
      </c>
      <c r="C205" s="15" t="s">
        <v>39</v>
      </c>
      <c r="D205" s="17">
        <v>0</v>
      </c>
      <c r="E205" s="56">
        <v>2400</v>
      </c>
      <c r="F205" s="14">
        <v>40000</v>
      </c>
      <c r="G205" s="47">
        <f t="shared" si="22"/>
        <v>42400</v>
      </c>
      <c r="H205" s="185"/>
      <c r="I205" s="9" t="e">
        <f t="shared" si="20"/>
        <v>#DIV/0!</v>
      </c>
      <c r="J205" s="203">
        <v>0</v>
      </c>
      <c r="K205" s="183" t="e">
        <f t="shared" si="21"/>
        <v>#DIV/0!</v>
      </c>
      <c r="L205" s="186">
        <v>0.08</v>
      </c>
      <c r="M205" s="183" t="e">
        <f t="shared" si="19"/>
        <v>#DIV/0!</v>
      </c>
      <c r="N205" s="187"/>
      <c r="O205" s="187"/>
    </row>
    <row r="206" spans="1:15">
      <c r="B206" s="48" t="s">
        <v>137</v>
      </c>
      <c r="C206" s="49"/>
      <c r="D206" s="49"/>
      <c r="E206" s="49"/>
      <c r="F206" s="49"/>
      <c r="G206" s="50"/>
      <c r="H206" s="51"/>
      <c r="I206" s="51"/>
      <c r="J206" s="52"/>
      <c r="K206" s="53"/>
      <c r="L206" s="54"/>
      <c r="M206" s="246"/>
      <c r="N206" s="245"/>
      <c r="O206" s="245"/>
    </row>
    <row r="207" spans="1:15" s="43" customFormat="1" ht="73.8" customHeight="1">
      <c r="A207" s="179" t="s">
        <v>0</v>
      </c>
      <c r="B207" s="179" t="s">
        <v>99</v>
      </c>
      <c r="C207" s="179" t="s">
        <v>98</v>
      </c>
      <c r="D207" s="180" t="s">
        <v>1</v>
      </c>
      <c r="E207" s="180" t="s">
        <v>2</v>
      </c>
      <c r="F207" s="180" t="s">
        <v>3</v>
      </c>
      <c r="G207" s="179" t="s">
        <v>4</v>
      </c>
      <c r="H207" s="179" t="s">
        <v>5</v>
      </c>
      <c r="I207" s="179" t="s">
        <v>104</v>
      </c>
      <c r="J207" s="181" t="s">
        <v>110</v>
      </c>
      <c r="K207" s="181" t="s">
        <v>105</v>
      </c>
      <c r="L207" s="179" t="s">
        <v>6</v>
      </c>
      <c r="M207" s="179" t="s">
        <v>96</v>
      </c>
      <c r="N207" s="179" t="s">
        <v>97</v>
      </c>
      <c r="O207" s="179" t="s">
        <v>7</v>
      </c>
    </row>
    <row r="208" spans="1:15" s="43" customFormat="1">
      <c r="A208" s="179" t="s">
        <v>8</v>
      </c>
      <c r="B208" s="179" t="s">
        <v>9</v>
      </c>
      <c r="C208" s="179" t="s">
        <v>10</v>
      </c>
      <c r="D208" s="179" t="s">
        <v>11</v>
      </c>
      <c r="E208" s="179" t="s">
        <v>12</v>
      </c>
      <c r="F208" s="179" t="s">
        <v>13</v>
      </c>
      <c r="G208" s="179" t="s">
        <v>14</v>
      </c>
      <c r="H208" s="179" t="s">
        <v>15</v>
      </c>
      <c r="I208" s="182" t="s">
        <v>16</v>
      </c>
      <c r="J208" s="179" t="s">
        <v>17</v>
      </c>
      <c r="K208" s="179" t="s">
        <v>18</v>
      </c>
      <c r="L208" s="179" t="s">
        <v>19</v>
      </c>
      <c r="M208" s="179" t="s">
        <v>20</v>
      </c>
      <c r="N208" s="179" t="s">
        <v>21</v>
      </c>
      <c r="O208" s="179" t="s">
        <v>100</v>
      </c>
    </row>
    <row r="209" spans="1:15" s="43" customFormat="1" ht="132.6" customHeight="1">
      <c r="A209" s="1" t="s">
        <v>67</v>
      </c>
      <c r="B209" s="346" t="s">
        <v>541</v>
      </c>
      <c r="C209" s="15" t="s">
        <v>39</v>
      </c>
      <c r="D209" s="17">
        <v>100</v>
      </c>
      <c r="E209" s="58">
        <v>5000</v>
      </c>
      <c r="F209" s="15">
        <v>0</v>
      </c>
      <c r="G209" s="47">
        <f t="shared" si="22"/>
        <v>5100</v>
      </c>
      <c r="H209" s="185"/>
      <c r="I209" s="9" t="e">
        <f t="shared" si="20"/>
        <v>#DIV/0!</v>
      </c>
      <c r="J209" s="205">
        <v>0</v>
      </c>
      <c r="K209" s="183" t="e">
        <f t="shared" si="21"/>
        <v>#DIV/0!</v>
      </c>
      <c r="L209" s="186">
        <v>0.08</v>
      </c>
      <c r="M209" s="183" t="e">
        <f t="shared" si="19"/>
        <v>#DIV/0!</v>
      </c>
      <c r="N209" s="187"/>
      <c r="O209" s="187"/>
    </row>
    <row r="210" spans="1:15" s="43" customFormat="1" ht="27">
      <c r="A210" s="1" t="s">
        <v>68</v>
      </c>
      <c r="B210" s="293" t="s">
        <v>365</v>
      </c>
      <c r="C210" s="15" t="s">
        <v>39</v>
      </c>
      <c r="D210" s="16">
        <v>1440</v>
      </c>
      <c r="E210" s="57">
        <v>5500</v>
      </c>
      <c r="F210" s="15">
        <v>0</v>
      </c>
      <c r="G210" s="47">
        <f t="shared" si="22"/>
        <v>6940</v>
      </c>
      <c r="H210" s="185"/>
      <c r="I210" s="9" t="e">
        <f t="shared" si="20"/>
        <v>#DIV/0!</v>
      </c>
      <c r="J210" s="205">
        <v>0</v>
      </c>
      <c r="K210" s="183" t="e">
        <f t="shared" si="21"/>
        <v>#DIV/0!</v>
      </c>
      <c r="L210" s="186">
        <v>0.08</v>
      </c>
      <c r="M210" s="183" t="e">
        <f t="shared" si="19"/>
        <v>#DIV/0!</v>
      </c>
      <c r="N210" s="198"/>
      <c r="O210" s="187"/>
    </row>
    <row r="211" spans="1:15" s="43" customFormat="1" ht="171">
      <c r="A211" s="1" t="s">
        <v>69</v>
      </c>
      <c r="B211" s="346" t="s">
        <v>517</v>
      </c>
      <c r="C211" s="15" t="s">
        <v>39</v>
      </c>
      <c r="D211" s="17">
        <v>250</v>
      </c>
      <c r="E211" s="56">
        <v>500</v>
      </c>
      <c r="F211" s="15">
        <v>10000</v>
      </c>
      <c r="G211" s="47">
        <f t="shared" si="22"/>
        <v>10750</v>
      </c>
      <c r="H211" s="185"/>
      <c r="I211" s="9" t="e">
        <f t="shared" si="20"/>
        <v>#DIV/0!</v>
      </c>
      <c r="J211" s="203">
        <v>0</v>
      </c>
      <c r="K211" s="183" t="e">
        <f t="shared" si="21"/>
        <v>#DIV/0!</v>
      </c>
      <c r="L211" s="186">
        <v>0.08</v>
      </c>
      <c r="M211" s="183" t="e">
        <f t="shared" si="19"/>
        <v>#DIV/0!</v>
      </c>
      <c r="N211" s="187"/>
      <c r="O211" s="187"/>
    </row>
    <row r="212" spans="1:15">
      <c r="B212" s="48" t="s">
        <v>137</v>
      </c>
      <c r="C212" s="49"/>
      <c r="D212" s="49"/>
      <c r="E212" s="49"/>
      <c r="F212" s="49"/>
      <c r="G212" s="50"/>
      <c r="H212" s="51"/>
      <c r="I212" s="51"/>
      <c r="J212" s="52"/>
      <c r="K212" s="53"/>
      <c r="L212" s="54"/>
      <c r="M212" s="246"/>
      <c r="N212" s="245"/>
      <c r="O212" s="245"/>
    </row>
    <row r="213" spans="1:15" s="43" customFormat="1" ht="73.8" customHeight="1">
      <c r="A213" s="179" t="s">
        <v>0</v>
      </c>
      <c r="B213" s="179" t="s">
        <v>99</v>
      </c>
      <c r="C213" s="179" t="s">
        <v>98</v>
      </c>
      <c r="D213" s="180" t="s">
        <v>1</v>
      </c>
      <c r="E213" s="180" t="s">
        <v>2</v>
      </c>
      <c r="F213" s="180" t="s">
        <v>3</v>
      </c>
      <c r="G213" s="179" t="s">
        <v>4</v>
      </c>
      <c r="H213" s="179" t="s">
        <v>5</v>
      </c>
      <c r="I213" s="179" t="s">
        <v>104</v>
      </c>
      <c r="J213" s="181" t="s">
        <v>110</v>
      </c>
      <c r="K213" s="181" t="s">
        <v>105</v>
      </c>
      <c r="L213" s="179" t="s">
        <v>6</v>
      </c>
      <c r="M213" s="179" t="s">
        <v>96</v>
      </c>
      <c r="N213" s="179" t="s">
        <v>97</v>
      </c>
      <c r="O213" s="179" t="s">
        <v>7</v>
      </c>
    </row>
    <row r="214" spans="1:15" s="43" customFormat="1">
      <c r="A214" s="179" t="s">
        <v>8</v>
      </c>
      <c r="B214" s="179" t="s">
        <v>9</v>
      </c>
      <c r="C214" s="179" t="s">
        <v>10</v>
      </c>
      <c r="D214" s="179" t="s">
        <v>11</v>
      </c>
      <c r="E214" s="179" t="s">
        <v>12</v>
      </c>
      <c r="F214" s="179" t="s">
        <v>13</v>
      </c>
      <c r="G214" s="179" t="s">
        <v>14</v>
      </c>
      <c r="H214" s="179" t="s">
        <v>15</v>
      </c>
      <c r="I214" s="182" t="s">
        <v>16</v>
      </c>
      <c r="J214" s="179" t="s">
        <v>17</v>
      </c>
      <c r="K214" s="179" t="s">
        <v>18</v>
      </c>
      <c r="L214" s="179" t="s">
        <v>19</v>
      </c>
      <c r="M214" s="179" t="s">
        <v>20</v>
      </c>
      <c r="N214" s="179" t="s">
        <v>21</v>
      </c>
      <c r="O214" s="179" t="s">
        <v>100</v>
      </c>
    </row>
    <row r="215" spans="1:15" s="43" customFormat="1" ht="171">
      <c r="A215" s="1" t="s">
        <v>70</v>
      </c>
      <c r="B215" s="346" t="s">
        <v>518</v>
      </c>
      <c r="C215" s="15" t="s">
        <v>39</v>
      </c>
      <c r="D215" s="16">
        <v>10000</v>
      </c>
      <c r="E215" s="57">
        <v>31000</v>
      </c>
      <c r="F215" s="14">
        <v>10000</v>
      </c>
      <c r="G215" s="47">
        <f t="shared" si="22"/>
        <v>51000</v>
      </c>
      <c r="H215" s="185"/>
      <c r="I215" s="9" t="e">
        <f t="shared" si="20"/>
        <v>#DIV/0!</v>
      </c>
      <c r="J215" s="203">
        <v>0</v>
      </c>
      <c r="K215" s="183" t="e">
        <f t="shared" si="21"/>
        <v>#DIV/0!</v>
      </c>
      <c r="L215" s="186">
        <v>0.08</v>
      </c>
      <c r="M215" s="183" t="e">
        <f t="shared" si="19"/>
        <v>#DIV/0!</v>
      </c>
      <c r="N215" s="187"/>
      <c r="O215" s="187"/>
    </row>
    <row r="216" spans="1:15" s="43" customFormat="1" ht="18">
      <c r="A216" s="1" t="s">
        <v>71</v>
      </c>
      <c r="B216" s="296" t="s">
        <v>141</v>
      </c>
      <c r="C216" s="15" t="s">
        <v>39</v>
      </c>
      <c r="D216" s="16">
        <v>0</v>
      </c>
      <c r="E216" s="57">
        <v>500</v>
      </c>
      <c r="F216" s="14">
        <v>0</v>
      </c>
      <c r="G216" s="47">
        <f t="shared" si="22"/>
        <v>500</v>
      </c>
      <c r="H216" s="185"/>
      <c r="I216" s="9" t="e">
        <f t="shared" si="20"/>
        <v>#DIV/0!</v>
      </c>
      <c r="J216" s="203">
        <v>0</v>
      </c>
      <c r="K216" s="183" t="e">
        <f t="shared" si="21"/>
        <v>#DIV/0!</v>
      </c>
      <c r="L216" s="186">
        <v>0.08</v>
      </c>
      <c r="M216" s="183" t="e">
        <f t="shared" si="19"/>
        <v>#DIV/0!</v>
      </c>
      <c r="N216" s="187"/>
      <c r="O216" s="187"/>
    </row>
    <row r="217" spans="1:15" s="43" customFormat="1">
      <c r="A217" s="1" t="s">
        <v>72</v>
      </c>
      <c r="B217" s="305" t="s">
        <v>114</v>
      </c>
      <c r="C217" s="15" t="s">
        <v>39</v>
      </c>
      <c r="D217" s="16">
        <v>0</v>
      </c>
      <c r="E217" s="15">
        <v>500</v>
      </c>
      <c r="F217" s="14">
        <v>0</v>
      </c>
      <c r="G217" s="47">
        <f t="shared" si="22"/>
        <v>500</v>
      </c>
      <c r="H217" s="185"/>
      <c r="I217" s="9" t="e">
        <f t="shared" si="20"/>
        <v>#DIV/0!</v>
      </c>
      <c r="J217" s="214">
        <v>0</v>
      </c>
      <c r="K217" s="183" t="e">
        <f t="shared" si="21"/>
        <v>#DIV/0!</v>
      </c>
      <c r="L217" s="186">
        <v>0.08</v>
      </c>
      <c r="M217" s="183" t="e">
        <f t="shared" si="19"/>
        <v>#DIV/0!</v>
      </c>
      <c r="N217" s="187"/>
      <c r="O217" s="187"/>
    </row>
    <row r="218" spans="1:15" s="43" customFormat="1" ht="27">
      <c r="A218" s="1" t="s">
        <v>73</v>
      </c>
      <c r="B218" s="237" t="s">
        <v>366</v>
      </c>
      <c r="C218" s="15" t="s">
        <v>39</v>
      </c>
      <c r="D218" s="17">
        <v>500</v>
      </c>
      <c r="E218" s="57">
        <v>5600</v>
      </c>
      <c r="F218" s="15">
        <v>500</v>
      </c>
      <c r="G218" s="47">
        <f t="shared" si="22"/>
        <v>6600</v>
      </c>
      <c r="H218" s="185"/>
      <c r="I218" s="9" t="e">
        <f t="shared" si="20"/>
        <v>#DIV/0!</v>
      </c>
      <c r="J218" s="203">
        <v>0</v>
      </c>
      <c r="K218" s="183" t="e">
        <f t="shared" si="21"/>
        <v>#DIV/0!</v>
      </c>
      <c r="L218" s="186">
        <v>0.08</v>
      </c>
      <c r="M218" s="183" t="e">
        <f t="shared" si="19"/>
        <v>#DIV/0!</v>
      </c>
      <c r="N218" s="198"/>
      <c r="O218" s="187"/>
    </row>
    <row r="219" spans="1:15" s="43" customFormat="1" ht="37.799999999999997" customHeight="1">
      <c r="A219" s="1" t="s">
        <v>74</v>
      </c>
      <c r="B219" s="298" t="s">
        <v>367</v>
      </c>
      <c r="C219" s="15" t="s">
        <v>39</v>
      </c>
      <c r="D219" s="17">
        <v>0</v>
      </c>
      <c r="E219" s="86">
        <v>50</v>
      </c>
      <c r="F219" s="15">
        <v>30</v>
      </c>
      <c r="G219" s="47">
        <f t="shared" si="22"/>
        <v>80</v>
      </c>
      <c r="H219" s="185"/>
      <c r="I219" s="9" t="e">
        <f t="shared" si="20"/>
        <v>#DIV/0!</v>
      </c>
      <c r="J219" s="210">
        <v>0</v>
      </c>
      <c r="K219" s="183" t="e">
        <f t="shared" si="21"/>
        <v>#DIV/0!</v>
      </c>
      <c r="L219" s="186">
        <v>0.08</v>
      </c>
      <c r="M219" s="183" t="e">
        <f t="shared" si="19"/>
        <v>#DIV/0!</v>
      </c>
      <c r="N219" s="198"/>
      <c r="O219" s="187"/>
    </row>
    <row r="220" spans="1:15" s="43" customFormat="1" ht="27">
      <c r="A220" s="1" t="s">
        <v>75</v>
      </c>
      <c r="B220" s="306" t="s">
        <v>113</v>
      </c>
      <c r="C220" s="15" t="s">
        <v>39</v>
      </c>
      <c r="D220" s="17">
        <v>100</v>
      </c>
      <c r="E220" s="84">
        <v>500</v>
      </c>
      <c r="F220" s="15">
        <v>0</v>
      </c>
      <c r="G220" s="47">
        <f t="shared" si="22"/>
        <v>600</v>
      </c>
      <c r="H220" s="185"/>
      <c r="I220" s="9" t="e">
        <f t="shared" si="20"/>
        <v>#DIV/0!</v>
      </c>
      <c r="J220" s="210">
        <v>0</v>
      </c>
      <c r="K220" s="183" t="e">
        <f t="shared" si="21"/>
        <v>#DIV/0!</v>
      </c>
      <c r="L220" s="186">
        <v>0.08</v>
      </c>
      <c r="M220" s="183" t="e">
        <f t="shared" si="19"/>
        <v>#DIV/0!</v>
      </c>
      <c r="N220" s="198"/>
      <c r="O220" s="198"/>
    </row>
    <row r="221" spans="1:15" s="43" customFormat="1" ht="27">
      <c r="A221" s="1" t="s">
        <v>76</v>
      </c>
      <c r="B221" s="282" t="s">
        <v>368</v>
      </c>
      <c r="C221" s="15" t="s">
        <v>39</v>
      </c>
      <c r="D221" s="17">
        <v>0</v>
      </c>
      <c r="E221" s="56">
        <v>1000</v>
      </c>
      <c r="F221" s="14">
        <v>1000</v>
      </c>
      <c r="G221" s="47">
        <f t="shared" si="22"/>
        <v>2000</v>
      </c>
      <c r="H221" s="185"/>
      <c r="I221" s="9" t="e">
        <f t="shared" si="20"/>
        <v>#DIV/0!</v>
      </c>
      <c r="J221" s="203">
        <v>0</v>
      </c>
      <c r="K221" s="183" t="e">
        <f t="shared" si="21"/>
        <v>#DIV/0!</v>
      </c>
      <c r="L221" s="186">
        <v>0.08</v>
      </c>
      <c r="M221" s="183" t="e">
        <f t="shared" si="19"/>
        <v>#DIV/0!</v>
      </c>
      <c r="N221" s="187"/>
      <c r="O221" s="187"/>
    </row>
    <row r="222" spans="1:15" s="43" customFormat="1" ht="27">
      <c r="A222" s="1" t="s">
        <v>77</v>
      </c>
      <c r="B222" s="343" t="s">
        <v>507</v>
      </c>
      <c r="C222" s="15" t="s">
        <v>39</v>
      </c>
      <c r="D222" s="17">
        <v>50</v>
      </c>
      <c r="E222" s="57">
        <v>5100</v>
      </c>
      <c r="F222" s="14">
        <v>200</v>
      </c>
      <c r="G222" s="47">
        <f t="shared" si="22"/>
        <v>5350</v>
      </c>
      <c r="H222" s="185"/>
      <c r="I222" s="9" t="e">
        <f t="shared" si="20"/>
        <v>#DIV/0!</v>
      </c>
      <c r="J222" s="203">
        <v>0</v>
      </c>
      <c r="K222" s="183" t="e">
        <f t="shared" si="21"/>
        <v>#DIV/0!</v>
      </c>
      <c r="L222" s="186">
        <v>0.08</v>
      </c>
      <c r="M222" s="183" t="e">
        <f t="shared" si="19"/>
        <v>#DIV/0!</v>
      </c>
      <c r="N222" s="187"/>
      <c r="O222" s="187"/>
    </row>
    <row r="223" spans="1:15" s="43" customFormat="1" ht="27">
      <c r="A223" s="1" t="s">
        <v>78</v>
      </c>
      <c r="B223" s="343" t="s">
        <v>508</v>
      </c>
      <c r="C223" s="15" t="s">
        <v>39</v>
      </c>
      <c r="D223" s="17">
        <v>5000</v>
      </c>
      <c r="E223" s="57">
        <v>7300</v>
      </c>
      <c r="F223" s="14">
        <v>200</v>
      </c>
      <c r="G223" s="47">
        <f t="shared" si="22"/>
        <v>12500</v>
      </c>
      <c r="H223" s="185"/>
      <c r="I223" s="9" t="e">
        <f t="shared" si="20"/>
        <v>#DIV/0!</v>
      </c>
      <c r="J223" s="203">
        <v>0</v>
      </c>
      <c r="K223" s="183" t="e">
        <f t="shared" si="21"/>
        <v>#DIV/0!</v>
      </c>
      <c r="L223" s="186">
        <v>0.08</v>
      </c>
      <c r="M223" s="183" t="e">
        <f t="shared" si="19"/>
        <v>#DIV/0!</v>
      </c>
      <c r="N223" s="187"/>
      <c r="O223" s="187"/>
    </row>
    <row r="224" spans="1:15" s="43" customFormat="1" ht="18">
      <c r="A224" s="1" t="s">
        <v>79</v>
      </c>
      <c r="B224" s="282" t="s">
        <v>369</v>
      </c>
      <c r="C224" s="15" t="s">
        <v>39</v>
      </c>
      <c r="D224" s="17">
        <v>20</v>
      </c>
      <c r="E224" s="56">
        <v>20</v>
      </c>
      <c r="F224" s="15">
        <v>0</v>
      </c>
      <c r="G224" s="47">
        <f t="shared" si="22"/>
        <v>40</v>
      </c>
      <c r="H224" s="185"/>
      <c r="I224" s="9" t="e">
        <f t="shared" si="20"/>
        <v>#DIV/0!</v>
      </c>
      <c r="J224" s="203">
        <v>0</v>
      </c>
      <c r="K224" s="183" t="e">
        <f t="shared" si="21"/>
        <v>#DIV/0!</v>
      </c>
      <c r="L224" s="186">
        <v>0.08</v>
      </c>
      <c r="M224" s="183" t="e">
        <f t="shared" si="19"/>
        <v>#DIV/0!</v>
      </c>
      <c r="N224" s="187"/>
      <c r="O224" s="187"/>
    </row>
    <row r="225" spans="1:15">
      <c r="B225" s="48" t="s">
        <v>137</v>
      </c>
      <c r="C225" s="49"/>
      <c r="D225" s="49"/>
      <c r="E225" s="49"/>
      <c r="F225" s="49"/>
      <c r="G225" s="50"/>
      <c r="H225" s="51"/>
      <c r="I225" s="51"/>
      <c r="J225" s="52"/>
      <c r="K225" s="53"/>
      <c r="L225" s="54"/>
      <c r="M225" s="246"/>
      <c r="N225" s="245"/>
      <c r="O225" s="245"/>
    </row>
    <row r="226" spans="1:15" s="43" customFormat="1" ht="73.8" customHeight="1">
      <c r="A226" s="179" t="s">
        <v>0</v>
      </c>
      <c r="B226" s="179" t="s">
        <v>99</v>
      </c>
      <c r="C226" s="179" t="s">
        <v>98</v>
      </c>
      <c r="D226" s="180" t="s">
        <v>1</v>
      </c>
      <c r="E226" s="180" t="s">
        <v>2</v>
      </c>
      <c r="F226" s="180" t="s">
        <v>3</v>
      </c>
      <c r="G226" s="179" t="s">
        <v>4</v>
      </c>
      <c r="H226" s="179" t="s">
        <v>5</v>
      </c>
      <c r="I226" s="179" t="s">
        <v>104</v>
      </c>
      <c r="J226" s="181" t="s">
        <v>110</v>
      </c>
      <c r="K226" s="181" t="s">
        <v>105</v>
      </c>
      <c r="L226" s="179" t="s">
        <v>6</v>
      </c>
      <c r="M226" s="179" t="s">
        <v>96</v>
      </c>
      <c r="N226" s="179" t="s">
        <v>97</v>
      </c>
      <c r="O226" s="179" t="s">
        <v>7</v>
      </c>
    </row>
    <row r="227" spans="1:15" s="43" customFormat="1">
      <c r="A227" s="179" t="s">
        <v>8</v>
      </c>
      <c r="B227" s="179" t="s">
        <v>9</v>
      </c>
      <c r="C227" s="179" t="s">
        <v>10</v>
      </c>
      <c r="D227" s="179" t="s">
        <v>11</v>
      </c>
      <c r="E227" s="179" t="s">
        <v>12</v>
      </c>
      <c r="F227" s="179" t="s">
        <v>13</v>
      </c>
      <c r="G227" s="179" t="s">
        <v>14</v>
      </c>
      <c r="H227" s="179" t="s">
        <v>15</v>
      </c>
      <c r="I227" s="182" t="s">
        <v>16</v>
      </c>
      <c r="J227" s="179" t="s">
        <v>17</v>
      </c>
      <c r="K227" s="179" t="s">
        <v>18</v>
      </c>
      <c r="L227" s="179" t="s">
        <v>19</v>
      </c>
      <c r="M227" s="179" t="s">
        <v>20</v>
      </c>
      <c r="N227" s="179" t="s">
        <v>21</v>
      </c>
      <c r="O227" s="179" t="s">
        <v>100</v>
      </c>
    </row>
    <row r="228" spans="1:15" s="43" customFormat="1" ht="38.4" customHeight="1">
      <c r="A228" s="1" t="s">
        <v>80</v>
      </c>
      <c r="B228" s="296" t="s">
        <v>370</v>
      </c>
      <c r="C228" s="15" t="s">
        <v>39</v>
      </c>
      <c r="D228" s="17">
        <v>0</v>
      </c>
      <c r="E228" s="56">
        <v>33</v>
      </c>
      <c r="F228" s="15">
        <v>100</v>
      </c>
      <c r="G228" s="47">
        <f t="shared" si="22"/>
        <v>133</v>
      </c>
      <c r="H228" s="185"/>
      <c r="I228" s="9" t="e">
        <f t="shared" si="20"/>
        <v>#DIV/0!</v>
      </c>
      <c r="J228" s="203">
        <v>0</v>
      </c>
      <c r="K228" s="183" t="e">
        <f t="shared" si="21"/>
        <v>#DIV/0!</v>
      </c>
      <c r="L228" s="186">
        <v>0.08</v>
      </c>
      <c r="M228" s="183" t="e">
        <f t="shared" si="19"/>
        <v>#DIV/0!</v>
      </c>
      <c r="N228" s="187"/>
      <c r="O228" s="187"/>
    </row>
    <row r="229" spans="1:15" s="43" customFormat="1" ht="85.8" customHeight="1">
      <c r="A229" s="1" t="s">
        <v>81</v>
      </c>
      <c r="B229" s="293" t="s">
        <v>371</v>
      </c>
      <c r="C229" s="15" t="s">
        <v>39</v>
      </c>
      <c r="D229" s="17">
        <v>0</v>
      </c>
      <c r="E229" s="56">
        <v>70</v>
      </c>
      <c r="F229" s="15">
        <v>20</v>
      </c>
      <c r="G229" s="47">
        <f t="shared" si="22"/>
        <v>90</v>
      </c>
      <c r="H229" s="185"/>
      <c r="I229" s="9" t="e">
        <f t="shared" si="20"/>
        <v>#DIV/0!</v>
      </c>
      <c r="J229" s="205">
        <v>0</v>
      </c>
      <c r="K229" s="183" t="e">
        <f t="shared" si="21"/>
        <v>#DIV/0!</v>
      </c>
      <c r="L229" s="186">
        <v>0.08</v>
      </c>
      <c r="M229" s="183" t="e">
        <f t="shared" si="19"/>
        <v>#DIV/0!</v>
      </c>
      <c r="N229" s="187"/>
      <c r="O229" s="187"/>
    </row>
    <row r="230" spans="1:15" s="43" customFormat="1" ht="78" customHeight="1">
      <c r="A230" s="1" t="s">
        <v>82</v>
      </c>
      <c r="B230" s="293" t="s">
        <v>372</v>
      </c>
      <c r="C230" s="15" t="s">
        <v>39</v>
      </c>
      <c r="D230" s="17">
        <v>0</v>
      </c>
      <c r="E230" s="56">
        <v>10</v>
      </c>
      <c r="F230" s="15">
        <v>5</v>
      </c>
      <c r="G230" s="47">
        <f t="shared" si="22"/>
        <v>15</v>
      </c>
      <c r="H230" s="185"/>
      <c r="I230" s="9" t="e">
        <f t="shared" si="20"/>
        <v>#DIV/0!</v>
      </c>
      <c r="J230" s="205">
        <v>0</v>
      </c>
      <c r="K230" s="183" t="e">
        <f t="shared" si="21"/>
        <v>#DIV/0!</v>
      </c>
      <c r="L230" s="186">
        <v>0.08</v>
      </c>
      <c r="M230" s="183" t="e">
        <f t="shared" si="19"/>
        <v>#DIV/0!</v>
      </c>
      <c r="N230" s="187"/>
      <c r="O230" s="187"/>
    </row>
    <row r="231" spans="1:15" s="43" customFormat="1" ht="18">
      <c r="A231" s="1" t="s">
        <v>83</v>
      </c>
      <c r="B231" s="293" t="s">
        <v>373</v>
      </c>
      <c r="C231" s="15" t="s">
        <v>39</v>
      </c>
      <c r="D231" s="17">
        <v>0</v>
      </c>
      <c r="E231" s="56">
        <v>100</v>
      </c>
      <c r="F231" s="15">
        <v>0</v>
      </c>
      <c r="G231" s="47">
        <f t="shared" si="22"/>
        <v>100</v>
      </c>
      <c r="H231" s="185"/>
      <c r="I231" s="9" t="e">
        <f t="shared" si="20"/>
        <v>#DIV/0!</v>
      </c>
      <c r="J231" s="205">
        <v>0</v>
      </c>
      <c r="K231" s="183" t="e">
        <f t="shared" si="21"/>
        <v>#DIV/0!</v>
      </c>
      <c r="L231" s="186">
        <v>0.08</v>
      </c>
      <c r="M231" s="183" t="e">
        <f t="shared" si="19"/>
        <v>#DIV/0!</v>
      </c>
      <c r="N231" s="187"/>
      <c r="O231" s="187"/>
    </row>
    <row r="232" spans="1:15" s="43" customFormat="1" ht="27">
      <c r="A232" s="1" t="s">
        <v>142</v>
      </c>
      <c r="B232" s="346" t="s">
        <v>543</v>
      </c>
      <c r="C232" s="353" t="s">
        <v>542</v>
      </c>
      <c r="D232" s="354">
        <v>100</v>
      </c>
      <c r="E232" s="347">
        <v>580</v>
      </c>
      <c r="F232" s="352">
        <v>0</v>
      </c>
      <c r="G232" s="355">
        <f t="shared" si="22"/>
        <v>680</v>
      </c>
      <c r="H232" s="185"/>
      <c r="I232" s="9" t="e">
        <f t="shared" si="20"/>
        <v>#DIV/0!</v>
      </c>
      <c r="J232" s="203">
        <v>0</v>
      </c>
      <c r="K232" s="183" t="e">
        <f t="shared" si="21"/>
        <v>#DIV/0!</v>
      </c>
      <c r="L232" s="186">
        <v>0.08</v>
      </c>
      <c r="M232" s="183" t="e">
        <f t="shared" si="19"/>
        <v>#DIV/0!</v>
      </c>
      <c r="N232" s="187"/>
      <c r="O232" s="187"/>
    </row>
    <row r="233" spans="1:15" s="43" customFormat="1" ht="21" customHeight="1">
      <c r="A233" s="1" t="s">
        <v>144</v>
      </c>
      <c r="B233" s="296" t="s">
        <v>143</v>
      </c>
      <c r="C233" s="15" t="s">
        <v>39</v>
      </c>
      <c r="D233" s="17">
        <v>50</v>
      </c>
      <c r="E233" s="56">
        <v>220</v>
      </c>
      <c r="F233" s="15">
        <v>400</v>
      </c>
      <c r="G233" s="47">
        <f t="shared" si="22"/>
        <v>670</v>
      </c>
      <c r="H233" s="185"/>
      <c r="I233" s="9" t="e">
        <f t="shared" si="20"/>
        <v>#DIV/0!</v>
      </c>
      <c r="J233" s="203">
        <v>0</v>
      </c>
      <c r="K233" s="183" t="e">
        <f t="shared" si="21"/>
        <v>#DIV/0!</v>
      </c>
      <c r="L233" s="186">
        <v>0.08</v>
      </c>
      <c r="M233" s="183" t="e">
        <f t="shared" si="19"/>
        <v>#DIV/0!</v>
      </c>
      <c r="N233" s="187"/>
      <c r="O233" s="187"/>
    </row>
    <row r="234" spans="1:15" s="43" customFormat="1" ht="27">
      <c r="A234" s="1" t="s">
        <v>84</v>
      </c>
      <c r="B234" s="237" t="s">
        <v>374</v>
      </c>
      <c r="C234" s="15" t="s">
        <v>39</v>
      </c>
      <c r="D234" s="16">
        <v>5000</v>
      </c>
      <c r="E234" s="57">
        <v>30000</v>
      </c>
      <c r="F234" s="14">
        <v>100000</v>
      </c>
      <c r="G234" s="47">
        <f t="shared" si="22"/>
        <v>135000</v>
      </c>
      <c r="H234" s="185"/>
      <c r="I234" s="9" t="e">
        <f t="shared" si="20"/>
        <v>#DIV/0!</v>
      </c>
      <c r="J234" s="203">
        <v>0</v>
      </c>
      <c r="K234" s="183" t="e">
        <f t="shared" si="21"/>
        <v>#DIV/0!</v>
      </c>
      <c r="L234" s="186">
        <v>0.08</v>
      </c>
      <c r="M234" s="183" t="e">
        <f t="shared" si="19"/>
        <v>#DIV/0!</v>
      </c>
      <c r="N234" s="198"/>
      <c r="O234" s="187"/>
    </row>
    <row r="235" spans="1:15" s="43" customFormat="1" ht="18">
      <c r="A235" s="1" t="s">
        <v>85</v>
      </c>
      <c r="B235" s="282" t="s">
        <v>375</v>
      </c>
      <c r="C235" s="15" t="s">
        <v>39</v>
      </c>
      <c r="D235" s="17">
        <f>68*25</f>
        <v>1700</v>
      </c>
      <c r="E235" s="57">
        <v>1800</v>
      </c>
      <c r="F235" s="14">
        <v>100000</v>
      </c>
      <c r="G235" s="47">
        <f t="shared" si="22"/>
        <v>103500</v>
      </c>
      <c r="H235" s="185"/>
      <c r="I235" s="9" t="e">
        <f t="shared" si="20"/>
        <v>#DIV/0!</v>
      </c>
      <c r="J235" s="203">
        <v>0</v>
      </c>
      <c r="K235" s="183" t="e">
        <f t="shared" si="21"/>
        <v>#DIV/0!</v>
      </c>
      <c r="L235" s="186">
        <v>0.08</v>
      </c>
      <c r="M235" s="183" t="e">
        <f t="shared" si="19"/>
        <v>#DIV/0!</v>
      </c>
      <c r="N235" s="198"/>
      <c r="O235" s="187"/>
    </row>
    <row r="236" spans="1:15" s="43" customFormat="1" ht="18">
      <c r="A236" s="1" t="s">
        <v>86</v>
      </c>
      <c r="B236" s="307" t="s">
        <v>145</v>
      </c>
      <c r="C236" s="15" t="s">
        <v>39</v>
      </c>
      <c r="D236" s="17">
        <v>0</v>
      </c>
      <c r="E236" s="56">
        <v>200</v>
      </c>
      <c r="F236" s="15">
        <v>100</v>
      </c>
      <c r="G236" s="47">
        <f t="shared" si="22"/>
        <v>300</v>
      </c>
      <c r="H236" s="185"/>
      <c r="I236" s="9" t="e">
        <f t="shared" si="20"/>
        <v>#DIV/0!</v>
      </c>
      <c r="J236" s="205">
        <v>0</v>
      </c>
      <c r="K236" s="183" t="e">
        <f t="shared" si="21"/>
        <v>#DIV/0!</v>
      </c>
      <c r="L236" s="186">
        <v>0.08</v>
      </c>
      <c r="M236" s="183" t="e">
        <f t="shared" si="19"/>
        <v>#DIV/0!</v>
      </c>
      <c r="N236" s="187"/>
      <c r="O236" s="187"/>
    </row>
    <row r="237" spans="1:15" s="44" customFormat="1" ht="36">
      <c r="A237" s="1" t="s">
        <v>87</v>
      </c>
      <c r="B237" s="293" t="s">
        <v>376</v>
      </c>
      <c r="C237" s="15" t="s">
        <v>39</v>
      </c>
      <c r="D237" s="16">
        <v>500</v>
      </c>
      <c r="E237" s="59">
        <v>4500</v>
      </c>
      <c r="F237" s="14">
        <v>500</v>
      </c>
      <c r="G237" s="47">
        <f t="shared" si="22"/>
        <v>5500</v>
      </c>
      <c r="H237" s="185"/>
      <c r="I237" s="9" t="e">
        <f t="shared" si="20"/>
        <v>#DIV/0!</v>
      </c>
      <c r="J237" s="205">
        <v>0</v>
      </c>
      <c r="K237" s="183" t="e">
        <f t="shared" si="21"/>
        <v>#DIV/0!</v>
      </c>
      <c r="L237" s="186">
        <v>0.08</v>
      </c>
      <c r="M237" s="183" t="e">
        <f t="shared" si="19"/>
        <v>#DIV/0!</v>
      </c>
      <c r="N237" s="187"/>
      <c r="O237" s="187"/>
    </row>
    <row r="238" spans="1:15" s="43" customFormat="1" ht="18">
      <c r="A238" s="1" t="s">
        <v>88</v>
      </c>
      <c r="B238" s="293" t="s">
        <v>377</v>
      </c>
      <c r="C238" s="15" t="s">
        <v>39</v>
      </c>
      <c r="D238" s="16">
        <v>0</v>
      </c>
      <c r="E238" s="57">
        <v>0</v>
      </c>
      <c r="F238" s="14">
        <v>1000</v>
      </c>
      <c r="G238" s="47">
        <f t="shared" si="22"/>
        <v>1000</v>
      </c>
      <c r="H238" s="185"/>
      <c r="I238" s="9" t="e">
        <f t="shared" si="20"/>
        <v>#DIV/0!</v>
      </c>
      <c r="J238" s="205">
        <v>0</v>
      </c>
      <c r="K238" s="183" t="e">
        <f t="shared" si="21"/>
        <v>#DIV/0!</v>
      </c>
      <c r="L238" s="186">
        <v>0.08</v>
      </c>
      <c r="M238" s="183" t="e">
        <f t="shared" si="19"/>
        <v>#DIV/0!</v>
      </c>
      <c r="N238" s="187"/>
      <c r="O238" s="187"/>
    </row>
    <row r="239" spans="1:15" s="43" customFormat="1" ht="27">
      <c r="A239" s="1" t="s">
        <v>89</v>
      </c>
      <c r="B239" s="296" t="s">
        <v>146</v>
      </c>
      <c r="C239" s="15" t="s">
        <v>39</v>
      </c>
      <c r="D239" s="19">
        <v>150</v>
      </c>
      <c r="E239" s="56">
        <v>1385</v>
      </c>
      <c r="F239" s="15">
        <v>100</v>
      </c>
      <c r="G239" s="47">
        <f t="shared" si="22"/>
        <v>1635</v>
      </c>
      <c r="H239" s="185"/>
      <c r="I239" s="9" t="e">
        <f t="shared" si="20"/>
        <v>#DIV/0!</v>
      </c>
      <c r="J239" s="203">
        <v>0</v>
      </c>
      <c r="K239" s="183" t="e">
        <f t="shared" si="21"/>
        <v>#DIV/0!</v>
      </c>
      <c r="L239" s="186">
        <v>0.08</v>
      </c>
      <c r="M239" s="183" t="e">
        <f t="shared" si="19"/>
        <v>#DIV/0!</v>
      </c>
      <c r="N239" s="187"/>
      <c r="O239" s="187"/>
    </row>
    <row r="240" spans="1:15">
      <c r="B240" s="48" t="s">
        <v>137</v>
      </c>
      <c r="C240" s="49"/>
      <c r="D240" s="49"/>
      <c r="E240" s="49"/>
      <c r="F240" s="49"/>
      <c r="G240" s="50"/>
      <c r="H240" s="51"/>
      <c r="I240" s="51"/>
      <c r="J240" s="52"/>
      <c r="K240" s="53"/>
      <c r="L240" s="54"/>
      <c r="M240" s="246"/>
      <c r="N240" s="245"/>
      <c r="O240" s="245"/>
    </row>
    <row r="241" spans="1:15" s="43" customFormat="1" ht="73.8" customHeight="1">
      <c r="A241" s="179" t="s">
        <v>0</v>
      </c>
      <c r="B241" s="179" t="s">
        <v>99</v>
      </c>
      <c r="C241" s="179" t="s">
        <v>98</v>
      </c>
      <c r="D241" s="180" t="s">
        <v>1</v>
      </c>
      <c r="E241" s="180" t="s">
        <v>2</v>
      </c>
      <c r="F241" s="180" t="s">
        <v>3</v>
      </c>
      <c r="G241" s="179" t="s">
        <v>4</v>
      </c>
      <c r="H241" s="179" t="s">
        <v>5</v>
      </c>
      <c r="I241" s="179" t="s">
        <v>104</v>
      </c>
      <c r="J241" s="181" t="s">
        <v>110</v>
      </c>
      <c r="K241" s="181" t="s">
        <v>105</v>
      </c>
      <c r="L241" s="179" t="s">
        <v>6</v>
      </c>
      <c r="M241" s="179" t="s">
        <v>96</v>
      </c>
      <c r="N241" s="179" t="s">
        <v>97</v>
      </c>
      <c r="O241" s="179" t="s">
        <v>7</v>
      </c>
    </row>
    <row r="242" spans="1:15" s="43" customFormat="1">
      <c r="A242" s="179" t="s">
        <v>8</v>
      </c>
      <c r="B242" s="179" t="s">
        <v>9</v>
      </c>
      <c r="C242" s="179" t="s">
        <v>10</v>
      </c>
      <c r="D242" s="179" t="s">
        <v>11</v>
      </c>
      <c r="E242" s="179" t="s">
        <v>12</v>
      </c>
      <c r="F242" s="179" t="s">
        <v>13</v>
      </c>
      <c r="G242" s="179" t="s">
        <v>14</v>
      </c>
      <c r="H242" s="179" t="s">
        <v>15</v>
      </c>
      <c r="I242" s="182" t="s">
        <v>16</v>
      </c>
      <c r="J242" s="179" t="s">
        <v>17</v>
      </c>
      <c r="K242" s="179" t="s">
        <v>18</v>
      </c>
      <c r="L242" s="179" t="s">
        <v>19</v>
      </c>
      <c r="M242" s="179" t="s">
        <v>20</v>
      </c>
      <c r="N242" s="179" t="s">
        <v>21</v>
      </c>
      <c r="O242" s="179" t="s">
        <v>100</v>
      </c>
    </row>
    <row r="243" spans="1:15" s="43" customFormat="1" ht="136.80000000000001" customHeight="1">
      <c r="A243" s="1" t="s">
        <v>90</v>
      </c>
      <c r="B243" s="346" t="s">
        <v>516</v>
      </c>
      <c r="C243" s="15" t="s">
        <v>39</v>
      </c>
      <c r="D243" s="19">
        <v>200</v>
      </c>
      <c r="E243" s="56">
        <v>150</v>
      </c>
      <c r="F243" s="15">
        <v>0</v>
      </c>
      <c r="G243" s="47">
        <f t="shared" si="22"/>
        <v>350</v>
      </c>
      <c r="H243" s="185"/>
      <c r="I243" s="9" t="e">
        <f t="shared" si="20"/>
        <v>#DIV/0!</v>
      </c>
      <c r="J243" s="203">
        <v>0</v>
      </c>
      <c r="K243" s="183" t="e">
        <f t="shared" si="21"/>
        <v>#DIV/0!</v>
      </c>
      <c r="L243" s="186">
        <v>0.08</v>
      </c>
      <c r="M243" s="183" t="e">
        <f t="shared" si="19"/>
        <v>#DIV/0!</v>
      </c>
      <c r="N243" s="187"/>
      <c r="O243" s="187"/>
    </row>
    <row r="244" spans="1:15" s="43" customFormat="1" ht="53.4" customHeight="1">
      <c r="A244" s="1" t="s">
        <v>91</v>
      </c>
      <c r="B244" s="237" t="s">
        <v>378</v>
      </c>
      <c r="C244" s="15" t="s">
        <v>39</v>
      </c>
      <c r="D244" s="17">
        <v>50</v>
      </c>
      <c r="E244" s="56">
        <v>600</v>
      </c>
      <c r="F244" s="15">
        <v>500</v>
      </c>
      <c r="G244" s="47">
        <f t="shared" si="22"/>
        <v>1150</v>
      </c>
      <c r="H244" s="185"/>
      <c r="I244" s="9" t="e">
        <f t="shared" si="20"/>
        <v>#DIV/0!</v>
      </c>
      <c r="J244" s="203">
        <v>0</v>
      </c>
      <c r="K244" s="183" t="e">
        <f t="shared" si="21"/>
        <v>#DIV/0!</v>
      </c>
      <c r="L244" s="186">
        <v>0.08</v>
      </c>
      <c r="M244" s="183" t="e">
        <f t="shared" si="19"/>
        <v>#DIV/0!</v>
      </c>
      <c r="N244" s="187"/>
      <c r="O244" s="187"/>
    </row>
    <row r="245" spans="1:15" s="43" customFormat="1" ht="78" customHeight="1">
      <c r="A245" s="1" t="s">
        <v>92</v>
      </c>
      <c r="B245" s="237" t="s">
        <v>379</v>
      </c>
      <c r="C245" s="15" t="s">
        <v>39</v>
      </c>
      <c r="D245" s="17">
        <v>100</v>
      </c>
      <c r="E245" s="56">
        <v>950</v>
      </c>
      <c r="F245" s="15">
        <v>500</v>
      </c>
      <c r="G245" s="47">
        <f t="shared" si="22"/>
        <v>1550</v>
      </c>
      <c r="H245" s="185"/>
      <c r="I245" s="9" t="e">
        <f t="shared" si="20"/>
        <v>#DIV/0!</v>
      </c>
      <c r="J245" s="203">
        <v>0</v>
      </c>
      <c r="K245" s="183" t="e">
        <f t="shared" si="21"/>
        <v>#DIV/0!</v>
      </c>
      <c r="L245" s="186">
        <v>0.08</v>
      </c>
      <c r="M245" s="183" t="e">
        <f t="shared" si="19"/>
        <v>#DIV/0!</v>
      </c>
      <c r="N245" s="187"/>
      <c r="O245" s="187"/>
    </row>
    <row r="246" spans="1:15" s="43" customFormat="1">
      <c r="A246" s="1" t="s">
        <v>93</v>
      </c>
      <c r="B246" s="282" t="s">
        <v>380</v>
      </c>
      <c r="C246" s="15" t="s">
        <v>39</v>
      </c>
      <c r="D246" s="17">
        <v>20</v>
      </c>
      <c r="E246" s="58">
        <v>70</v>
      </c>
      <c r="F246" s="15">
        <v>150</v>
      </c>
      <c r="G246" s="47">
        <f t="shared" si="22"/>
        <v>240</v>
      </c>
      <c r="H246" s="185"/>
      <c r="I246" s="9" t="e">
        <f t="shared" si="20"/>
        <v>#DIV/0!</v>
      </c>
      <c r="J246" s="203">
        <v>0</v>
      </c>
      <c r="K246" s="183" t="e">
        <f t="shared" si="21"/>
        <v>#DIV/0!</v>
      </c>
      <c r="L246" s="186">
        <v>0.08</v>
      </c>
      <c r="M246" s="183" t="e">
        <f t="shared" si="19"/>
        <v>#DIV/0!</v>
      </c>
      <c r="N246" s="187"/>
      <c r="O246" s="187"/>
    </row>
    <row r="247" spans="1:15" s="43" customFormat="1">
      <c r="A247" s="1" t="s">
        <v>94</v>
      </c>
      <c r="B247" s="282" t="s">
        <v>381</v>
      </c>
      <c r="C247" s="15" t="s">
        <v>39</v>
      </c>
      <c r="D247" s="17">
        <v>110</v>
      </c>
      <c r="E247" s="59">
        <v>1780</v>
      </c>
      <c r="F247" s="15">
        <v>1000</v>
      </c>
      <c r="G247" s="47">
        <f t="shared" si="22"/>
        <v>2890</v>
      </c>
      <c r="H247" s="185"/>
      <c r="I247" s="9" t="e">
        <f t="shared" si="20"/>
        <v>#DIV/0!</v>
      </c>
      <c r="J247" s="203">
        <v>0</v>
      </c>
      <c r="K247" s="183" t="e">
        <f t="shared" si="21"/>
        <v>#DIV/0!</v>
      </c>
      <c r="L247" s="186">
        <v>0.08</v>
      </c>
      <c r="M247" s="183" t="e">
        <f t="shared" si="19"/>
        <v>#DIV/0!</v>
      </c>
      <c r="N247" s="198"/>
      <c r="O247" s="198"/>
    </row>
    <row r="248" spans="1:15" s="43" customFormat="1" ht="27.6" customHeight="1">
      <c r="A248" s="1" t="s">
        <v>95</v>
      </c>
      <c r="B248" s="237" t="s">
        <v>382</v>
      </c>
      <c r="C248" s="15" t="s">
        <v>118</v>
      </c>
      <c r="D248" s="16">
        <v>19200</v>
      </c>
      <c r="E248" s="56">
        <v>70</v>
      </c>
      <c r="F248" s="15">
        <v>96</v>
      </c>
      <c r="G248" s="47">
        <f t="shared" si="22"/>
        <v>19366</v>
      </c>
      <c r="H248" s="185"/>
      <c r="I248" s="9" t="e">
        <f t="shared" si="20"/>
        <v>#DIV/0!</v>
      </c>
      <c r="J248" s="203">
        <v>0</v>
      </c>
      <c r="K248" s="183" t="e">
        <f t="shared" si="21"/>
        <v>#DIV/0!</v>
      </c>
      <c r="L248" s="186">
        <v>0.08</v>
      </c>
      <c r="M248" s="183" t="e">
        <f t="shared" si="19"/>
        <v>#DIV/0!</v>
      </c>
      <c r="N248" s="198"/>
      <c r="O248" s="187"/>
    </row>
    <row r="249" spans="1:15" s="43" customFormat="1">
      <c r="B249" s="2" t="s">
        <v>23</v>
      </c>
      <c r="C249" s="2"/>
      <c r="D249" s="2"/>
      <c r="E249" s="2"/>
      <c r="F249" s="2"/>
      <c r="G249" s="3"/>
      <c r="H249" s="3"/>
      <c r="J249" s="3" t="s">
        <v>24</v>
      </c>
      <c r="K249" s="184" t="e">
        <f>SUM(K173:K248)</f>
        <v>#DIV/0!</v>
      </c>
      <c r="L249" s="4"/>
      <c r="M249" s="184" t="e">
        <f>SUM(M173:M248)</f>
        <v>#DIV/0!</v>
      </c>
      <c r="N249" s="3"/>
      <c r="O249" s="3"/>
    </row>
    <row r="250" spans="1:15" s="43" customFormat="1">
      <c r="A250" s="5" t="s">
        <v>25</v>
      </c>
      <c r="B250" s="6" t="s">
        <v>31</v>
      </c>
      <c r="C250" s="6"/>
      <c r="D250" s="6"/>
      <c r="E250" s="6"/>
      <c r="F250" s="6"/>
      <c r="G250" s="6"/>
      <c r="H250" s="6"/>
      <c r="I250" s="6"/>
      <c r="J250" s="5"/>
    </row>
    <row r="251" spans="1:15" s="43" customFormat="1">
      <c r="A251" s="5" t="s">
        <v>25</v>
      </c>
      <c r="B251" s="6" t="s">
        <v>103</v>
      </c>
      <c r="C251" s="6"/>
      <c r="D251" s="6"/>
      <c r="E251" s="6"/>
      <c r="F251" s="6"/>
      <c r="G251" s="6"/>
      <c r="H251" s="6"/>
      <c r="I251" s="6"/>
      <c r="J251" s="5"/>
      <c r="N251" s="6"/>
      <c r="O251" s="6"/>
    </row>
    <row r="252" spans="1:15" s="43" customFormat="1">
      <c r="A252" s="5" t="s">
        <v>25</v>
      </c>
      <c r="B252" s="189" t="s">
        <v>26</v>
      </c>
      <c r="C252" s="189"/>
      <c r="D252" s="189"/>
      <c r="E252" s="189"/>
      <c r="F252" s="189"/>
      <c r="G252" s="190"/>
      <c r="H252" s="190"/>
      <c r="I252" s="190"/>
      <c r="J252" s="191"/>
      <c r="K252" s="192"/>
      <c r="L252" s="192"/>
      <c r="M252" s="192"/>
      <c r="N252" s="190"/>
      <c r="O252" s="190"/>
    </row>
    <row r="253" spans="1:15" s="43" customFormat="1">
      <c r="B253" s="192" t="s">
        <v>109</v>
      </c>
      <c r="C253" s="192"/>
      <c r="D253" s="192"/>
      <c r="E253" s="192"/>
      <c r="F253" s="192"/>
      <c r="G253" s="192"/>
      <c r="H253" s="192"/>
      <c r="I253" s="192"/>
      <c r="J253" s="193"/>
      <c r="K253" s="192"/>
      <c r="L253" s="192"/>
      <c r="M253" s="192"/>
      <c r="N253" s="192"/>
      <c r="O253" s="192"/>
    </row>
    <row r="254" spans="1:15" s="43" customFormat="1" ht="25.8" customHeight="1">
      <c r="A254" s="5"/>
      <c r="B254" s="7"/>
      <c r="C254" s="7"/>
      <c r="D254" s="7"/>
      <c r="E254" s="7"/>
      <c r="F254" s="7"/>
      <c r="G254" s="7"/>
      <c r="H254" s="7"/>
      <c r="I254" s="7"/>
      <c r="J254" s="62"/>
      <c r="K254" s="7"/>
      <c r="L254" s="8"/>
      <c r="M254" s="8"/>
      <c r="N254" s="8"/>
      <c r="O254" s="8"/>
    </row>
    <row r="255" spans="1:15" s="43" customFormat="1">
      <c r="H255" s="12" t="s">
        <v>27</v>
      </c>
      <c r="I255" s="12"/>
      <c r="J255" s="46"/>
      <c r="K255" s="12"/>
      <c r="L255" s="12"/>
      <c r="M255" s="12"/>
      <c r="N255" s="12"/>
      <c r="O255" s="12"/>
    </row>
    <row r="256" spans="1:15" s="241" customFormat="1">
      <c r="A256" s="92"/>
      <c r="B256" s="135" t="s">
        <v>147</v>
      </c>
      <c r="C256" s="50"/>
      <c r="D256" s="50"/>
      <c r="E256" s="50"/>
      <c r="F256" s="50"/>
      <c r="G256" s="50"/>
      <c r="H256" s="113"/>
      <c r="I256" s="113"/>
      <c r="J256" s="114"/>
      <c r="K256" s="115"/>
      <c r="L256" s="116"/>
      <c r="M256" s="101"/>
      <c r="N256" s="240"/>
      <c r="O256" s="240"/>
    </row>
    <row r="257" spans="1:15" s="43" customFormat="1" ht="73.8" customHeight="1">
      <c r="A257" s="179" t="s">
        <v>0</v>
      </c>
      <c r="B257" s="179" t="s">
        <v>99</v>
      </c>
      <c r="C257" s="179" t="s">
        <v>98</v>
      </c>
      <c r="D257" s="180" t="s">
        <v>1</v>
      </c>
      <c r="E257" s="180" t="s">
        <v>2</v>
      </c>
      <c r="F257" s="180" t="s">
        <v>3</v>
      </c>
      <c r="G257" s="179" t="s">
        <v>4</v>
      </c>
      <c r="H257" s="179" t="s">
        <v>5</v>
      </c>
      <c r="I257" s="179" t="s">
        <v>104</v>
      </c>
      <c r="J257" s="181" t="s">
        <v>110</v>
      </c>
      <c r="K257" s="181" t="s">
        <v>105</v>
      </c>
      <c r="L257" s="179" t="s">
        <v>6</v>
      </c>
      <c r="M257" s="179" t="s">
        <v>96</v>
      </c>
      <c r="N257" s="179" t="s">
        <v>97</v>
      </c>
      <c r="O257" s="179" t="s">
        <v>7</v>
      </c>
    </row>
    <row r="258" spans="1:15" s="43" customFormat="1">
      <c r="A258" s="179" t="s">
        <v>8</v>
      </c>
      <c r="B258" s="179" t="s">
        <v>9</v>
      </c>
      <c r="C258" s="179" t="s">
        <v>10</v>
      </c>
      <c r="D258" s="179" t="s">
        <v>11</v>
      </c>
      <c r="E258" s="179" t="s">
        <v>12</v>
      </c>
      <c r="F258" s="179" t="s">
        <v>13</v>
      </c>
      <c r="G258" s="179" t="s">
        <v>14</v>
      </c>
      <c r="H258" s="179" t="s">
        <v>15</v>
      </c>
      <c r="I258" s="182" t="s">
        <v>16</v>
      </c>
      <c r="J258" s="179" t="s">
        <v>17</v>
      </c>
      <c r="K258" s="179" t="s">
        <v>18</v>
      </c>
      <c r="L258" s="179" t="s">
        <v>19</v>
      </c>
      <c r="M258" s="179" t="s">
        <v>20</v>
      </c>
      <c r="N258" s="179" t="s">
        <v>21</v>
      </c>
      <c r="O258" s="179" t="s">
        <v>100</v>
      </c>
    </row>
    <row r="259" spans="1:15" s="43" customFormat="1" ht="149.4" customHeight="1">
      <c r="A259" s="1" t="s">
        <v>22</v>
      </c>
      <c r="B259" s="308" t="s">
        <v>383</v>
      </c>
      <c r="C259" s="15" t="s">
        <v>39</v>
      </c>
      <c r="D259" s="15">
        <v>0</v>
      </c>
      <c r="E259" s="56">
        <v>400</v>
      </c>
      <c r="F259" s="15">
        <v>0</v>
      </c>
      <c r="G259" s="47">
        <f t="shared" ref="G259:G279" si="23">D259+E259+F259</f>
        <v>400</v>
      </c>
      <c r="H259" s="185"/>
      <c r="I259" s="9" t="e">
        <f t="shared" ref="I259:I279" si="24">ROUND(G259/H259,2)</f>
        <v>#DIV/0!</v>
      </c>
      <c r="J259" s="203">
        <v>0</v>
      </c>
      <c r="K259" s="183" t="e">
        <f t="shared" ref="K259:K279" si="25">ROUND(I259*J259,2)</f>
        <v>#DIV/0!</v>
      </c>
      <c r="L259" s="186">
        <v>0.08</v>
      </c>
      <c r="M259" s="183" t="e">
        <f t="shared" ref="M259:M279" si="26">ROUND(K259*L259+K259,2)</f>
        <v>#DIV/0!</v>
      </c>
      <c r="N259" s="187"/>
      <c r="O259" s="187"/>
    </row>
    <row r="260" spans="1:15" s="43" customFormat="1" ht="151.80000000000001" customHeight="1">
      <c r="A260" s="1" t="s">
        <v>28</v>
      </c>
      <c r="B260" s="309" t="s">
        <v>384</v>
      </c>
      <c r="C260" s="15" t="s">
        <v>39</v>
      </c>
      <c r="D260" s="15">
        <v>0</v>
      </c>
      <c r="E260" s="56">
        <v>1500</v>
      </c>
      <c r="F260" s="15">
        <v>0</v>
      </c>
      <c r="G260" s="47">
        <f t="shared" si="23"/>
        <v>1500</v>
      </c>
      <c r="H260" s="185"/>
      <c r="I260" s="9" t="e">
        <f t="shared" si="24"/>
        <v>#DIV/0!</v>
      </c>
      <c r="J260" s="203">
        <v>0</v>
      </c>
      <c r="K260" s="183" t="e">
        <f t="shared" si="25"/>
        <v>#DIV/0!</v>
      </c>
      <c r="L260" s="186">
        <v>0.08</v>
      </c>
      <c r="M260" s="183" t="e">
        <f t="shared" si="26"/>
        <v>#DIV/0!</v>
      </c>
      <c r="N260" s="198"/>
      <c r="O260" s="187"/>
    </row>
    <row r="261" spans="1:15" s="43" customFormat="1" ht="81.599999999999994" customHeight="1">
      <c r="A261" s="1" t="s">
        <v>29</v>
      </c>
      <c r="B261" s="308" t="s">
        <v>385</v>
      </c>
      <c r="C261" s="15" t="s">
        <v>39</v>
      </c>
      <c r="D261" s="15">
        <v>0</v>
      </c>
      <c r="E261" s="56">
        <v>1500</v>
      </c>
      <c r="F261" s="15">
        <v>0</v>
      </c>
      <c r="G261" s="47">
        <f t="shared" si="23"/>
        <v>1500</v>
      </c>
      <c r="H261" s="185"/>
      <c r="I261" s="9" t="e">
        <f t="shared" si="24"/>
        <v>#DIV/0!</v>
      </c>
      <c r="J261" s="203">
        <v>0</v>
      </c>
      <c r="K261" s="183" t="e">
        <f t="shared" si="25"/>
        <v>#DIV/0!</v>
      </c>
      <c r="L261" s="186">
        <v>0.08</v>
      </c>
      <c r="M261" s="183" t="e">
        <f t="shared" si="26"/>
        <v>#DIV/0!</v>
      </c>
      <c r="N261" s="187"/>
      <c r="O261" s="187"/>
    </row>
    <row r="262" spans="1:15" s="241" customFormat="1">
      <c r="A262" s="92"/>
      <c r="B262" s="135" t="s">
        <v>147</v>
      </c>
      <c r="C262" s="50"/>
      <c r="D262" s="50"/>
      <c r="E262" s="50"/>
      <c r="F262" s="50"/>
      <c r="G262" s="50"/>
      <c r="H262" s="113"/>
      <c r="I262" s="113"/>
      <c r="J262" s="114"/>
      <c r="K262" s="115"/>
      <c r="L262" s="116"/>
      <c r="M262" s="101"/>
      <c r="N262" s="240"/>
      <c r="O262" s="240"/>
    </row>
    <row r="263" spans="1:15" s="43" customFormat="1" ht="73.8" customHeight="1">
      <c r="A263" s="179" t="s">
        <v>0</v>
      </c>
      <c r="B263" s="179" t="s">
        <v>99</v>
      </c>
      <c r="C263" s="179" t="s">
        <v>98</v>
      </c>
      <c r="D263" s="180" t="s">
        <v>1</v>
      </c>
      <c r="E263" s="180" t="s">
        <v>2</v>
      </c>
      <c r="F263" s="180" t="s">
        <v>3</v>
      </c>
      <c r="G263" s="179" t="s">
        <v>4</v>
      </c>
      <c r="H263" s="179" t="s">
        <v>5</v>
      </c>
      <c r="I263" s="179" t="s">
        <v>104</v>
      </c>
      <c r="J263" s="181" t="s">
        <v>110</v>
      </c>
      <c r="K263" s="181" t="s">
        <v>105</v>
      </c>
      <c r="L263" s="179" t="s">
        <v>6</v>
      </c>
      <c r="M263" s="179" t="s">
        <v>96</v>
      </c>
      <c r="N263" s="179" t="s">
        <v>97</v>
      </c>
      <c r="O263" s="179" t="s">
        <v>7</v>
      </c>
    </row>
    <row r="264" spans="1:15" s="43" customFormat="1">
      <c r="A264" s="179" t="s">
        <v>8</v>
      </c>
      <c r="B264" s="179" t="s">
        <v>9</v>
      </c>
      <c r="C264" s="179" t="s">
        <v>10</v>
      </c>
      <c r="D264" s="179" t="s">
        <v>11</v>
      </c>
      <c r="E264" s="179" t="s">
        <v>12</v>
      </c>
      <c r="F264" s="179" t="s">
        <v>13</v>
      </c>
      <c r="G264" s="179" t="s">
        <v>14</v>
      </c>
      <c r="H264" s="179" t="s">
        <v>15</v>
      </c>
      <c r="I264" s="182" t="s">
        <v>16</v>
      </c>
      <c r="J264" s="179" t="s">
        <v>17</v>
      </c>
      <c r="K264" s="179" t="s">
        <v>18</v>
      </c>
      <c r="L264" s="179" t="s">
        <v>19</v>
      </c>
      <c r="M264" s="179" t="s">
        <v>20</v>
      </c>
      <c r="N264" s="179" t="s">
        <v>21</v>
      </c>
      <c r="O264" s="179" t="s">
        <v>100</v>
      </c>
    </row>
    <row r="265" spans="1:15" s="43" customFormat="1" ht="75.599999999999994" customHeight="1">
      <c r="A265" s="1" t="s">
        <v>30</v>
      </c>
      <c r="B265" s="237" t="s">
        <v>386</v>
      </c>
      <c r="C265" s="15" t="s">
        <v>39</v>
      </c>
      <c r="D265" s="15">
        <v>0</v>
      </c>
      <c r="E265" s="56">
        <v>0</v>
      </c>
      <c r="F265" s="15">
        <v>200</v>
      </c>
      <c r="G265" s="47">
        <f t="shared" si="23"/>
        <v>200</v>
      </c>
      <c r="H265" s="185"/>
      <c r="I265" s="9" t="e">
        <f t="shared" si="24"/>
        <v>#DIV/0!</v>
      </c>
      <c r="J265" s="203">
        <v>0</v>
      </c>
      <c r="K265" s="183" t="e">
        <f t="shared" si="25"/>
        <v>#DIV/0!</v>
      </c>
      <c r="L265" s="186">
        <v>0.08</v>
      </c>
      <c r="M265" s="183" t="e">
        <f t="shared" si="26"/>
        <v>#DIV/0!</v>
      </c>
      <c r="N265" s="187"/>
      <c r="O265" s="187"/>
    </row>
    <row r="266" spans="1:15" s="43" customFormat="1" ht="84" customHeight="1">
      <c r="A266" s="1" t="s">
        <v>32</v>
      </c>
      <c r="B266" s="237" t="s">
        <v>387</v>
      </c>
      <c r="C266" s="15" t="s">
        <v>39</v>
      </c>
      <c r="D266" s="15">
        <v>0</v>
      </c>
      <c r="E266" s="56">
        <v>200</v>
      </c>
      <c r="F266" s="15">
        <v>0</v>
      </c>
      <c r="G266" s="47">
        <f t="shared" si="23"/>
        <v>200</v>
      </c>
      <c r="H266" s="185"/>
      <c r="I266" s="9" t="e">
        <f t="shared" si="24"/>
        <v>#DIV/0!</v>
      </c>
      <c r="J266" s="203">
        <v>0</v>
      </c>
      <c r="K266" s="183" t="e">
        <f t="shared" si="25"/>
        <v>#DIV/0!</v>
      </c>
      <c r="L266" s="186">
        <v>0.08</v>
      </c>
      <c r="M266" s="183" t="e">
        <f t="shared" si="26"/>
        <v>#DIV/0!</v>
      </c>
      <c r="N266" s="187"/>
      <c r="O266" s="187"/>
    </row>
    <row r="267" spans="1:15" s="43" customFormat="1" ht="113.4" customHeight="1">
      <c r="A267" s="1" t="s">
        <v>33</v>
      </c>
      <c r="B267" s="298" t="s">
        <v>388</v>
      </c>
      <c r="C267" s="15" t="s">
        <v>39</v>
      </c>
      <c r="D267" s="15">
        <v>0</v>
      </c>
      <c r="E267" s="15">
        <v>400</v>
      </c>
      <c r="F267" s="14">
        <v>30</v>
      </c>
      <c r="G267" s="47">
        <f t="shared" si="23"/>
        <v>430</v>
      </c>
      <c r="H267" s="185"/>
      <c r="I267" s="9" t="e">
        <f t="shared" si="24"/>
        <v>#DIV/0!</v>
      </c>
      <c r="J267" s="214">
        <v>0</v>
      </c>
      <c r="K267" s="183" t="e">
        <f t="shared" si="25"/>
        <v>#DIV/0!</v>
      </c>
      <c r="L267" s="186">
        <v>0.08</v>
      </c>
      <c r="M267" s="183" t="e">
        <f t="shared" si="26"/>
        <v>#DIV/0!</v>
      </c>
      <c r="N267" s="187"/>
      <c r="O267" s="187"/>
    </row>
    <row r="268" spans="1:15" s="43" customFormat="1" ht="25.8" customHeight="1">
      <c r="A268" s="1" t="s">
        <v>34</v>
      </c>
      <c r="B268" s="298" t="s">
        <v>389</v>
      </c>
      <c r="C268" s="15" t="s">
        <v>39</v>
      </c>
      <c r="D268" s="15">
        <v>100</v>
      </c>
      <c r="E268" s="15">
        <v>300</v>
      </c>
      <c r="F268" s="14">
        <v>100</v>
      </c>
      <c r="G268" s="47">
        <f t="shared" si="23"/>
        <v>500</v>
      </c>
      <c r="H268" s="185"/>
      <c r="I268" s="9" t="e">
        <f t="shared" si="24"/>
        <v>#DIV/0!</v>
      </c>
      <c r="J268" s="214">
        <v>0</v>
      </c>
      <c r="K268" s="183" t="e">
        <f t="shared" si="25"/>
        <v>#DIV/0!</v>
      </c>
      <c r="L268" s="186">
        <v>0.08</v>
      </c>
      <c r="M268" s="183" t="e">
        <f t="shared" si="26"/>
        <v>#DIV/0!</v>
      </c>
      <c r="N268" s="198"/>
      <c r="O268" s="187"/>
    </row>
    <row r="269" spans="1:15" s="43" customFormat="1" ht="21" customHeight="1">
      <c r="A269" s="1" t="s">
        <v>35</v>
      </c>
      <c r="B269" s="298" t="s">
        <v>390</v>
      </c>
      <c r="C269" s="15" t="s">
        <v>39</v>
      </c>
      <c r="D269" s="15">
        <v>0</v>
      </c>
      <c r="E269" s="15">
        <v>2</v>
      </c>
      <c r="F269" s="15">
        <v>0</v>
      </c>
      <c r="G269" s="47">
        <f t="shared" si="23"/>
        <v>2</v>
      </c>
      <c r="H269" s="185"/>
      <c r="I269" s="9" t="e">
        <f t="shared" si="24"/>
        <v>#DIV/0!</v>
      </c>
      <c r="J269" s="214">
        <v>0</v>
      </c>
      <c r="K269" s="183" t="e">
        <f t="shared" si="25"/>
        <v>#DIV/0!</v>
      </c>
      <c r="L269" s="186">
        <v>0.08</v>
      </c>
      <c r="M269" s="183" t="e">
        <f t="shared" si="26"/>
        <v>#DIV/0!</v>
      </c>
      <c r="N269" s="187"/>
      <c r="O269" s="187"/>
    </row>
    <row r="270" spans="1:15" s="43" customFormat="1" ht="21" customHeight="1">
      <c r="A270" s="1" t="s">
        <v>36</v>
      </c>
      <c r="B270" s="298" t="s">
        <v>391</v>
      </c>
      <c r="C270" s="15" t="s">
        <v>39</v>
      </c>
      <c r="D270" s="15">
        <v>0</v>
      </c>
      <c r="E270" s="15">
        <v>2</v>
      </c>
      <c r="F270" s="15">
        <v>0</v>
      </c>
      <c r="G270" s="47">
        <f t="shared" si="23"/>
        <v>2</v>
      </c>
      <c r="H270" s="185"/>
      <c r="I270" s="9" t="e">
        <f t="shared" si="24"/>
        <v>#DIV/0!</v>
      </c>
      <c r="J270" s="214">
        <v>0</v>
      </c>
      <c r="K270" s="183" t="e">
        <f t="shared" si="25"/>
        <v>#DIV/0!</v>
      </c>
      <c r="L270" s="186">
        <v>0.08</v>
      </c>
      <c r="M270" s="183" t="e">
        <f t="shared" si="26"/>
        <v>#DIV/0!</v>
      </c>
      <c r="N270" s="187"/>
      <c r="O270" s="187"/>
    </row>
    <row r="271" spans="1:15" s="43" customFormat="1" ht="76.8" customHeight="1">
      <c r="A271" s="1" t="s">
        <v>37</v>
      </c>
      <c r="B271" s="282" t="s">
        <v>392</v>
      </c>
      <c r="C271" s="15" t="s">
        <v>39</v>
      </c>
      <c r="D271" s="15">
        <v>0</v>
      </c>
      <c r="E271" s="57">
        <v>10000</v>
      </c>
      <c r="F271" s="15">
        <v>5100</v>
      </c>
      <c r="G271" s="47">
        <f t="shared" si="23"/>
        <v>15100</v>
      </c>
      <c r="H271" s="185"/>
      <c r="I271" s="9" t="e">
        <f t="shared" si="24"/>
        <v>#DIV/0!</v>
      </c>
      <c r="J271" s="203">
        <v>0</v>
      </c>
      <c r="K271" s="183" t="e">
        <f t="shared" si="25"/>
        <v>#DIV/0!</v>
      </c>
      <c r="L271" s="186">
        <v>0.08</v>
      </c>
      <c r="M271" s="183" t="e">
        <f t="shared" si="26"/>
        <v>#DIV/0!</v>
      </c>
      <c r="N271" s="187"/>
      <c r="O271" s="187"/>
    </row>
    <row r="272" spans="1:15" s="241" customFormat="1">
      <c r="A272" s="92"/>
      <c r="B272" s="135" t="s">
        <v>147</v>
      </c>
      <c r="C272" s="50"/>
      <c r="D272" s="50"/>
      <c r="E272" s="50"/>
      <c r="F272" s="50"/>
      <c r="G272" s="50"/>
      <c r="H272" s="113"/>
      <c r="I272" s="113"/>
      <c r="J272" s="114"/>
      <c r="K272" s="115"/>
      <c r="L272" s="116"/>
      <c r="M272" s="101"/>
      <c r="N272" s="240"/>
      <c r="O272" s="240"/>
    </row>
    <row r="273" spans="1:15" s="43" customFormat="1" ht="73.8" customHeight="1">
      <c r="A273" s="179" t="s">
        <v>0</v>
      </c>
      <c r="B273" s="179" t="s">
        <v>99</v>
      </c>
      <c r="C273" s="179" t="s">
        <v>98</v>
      </c>
      <c r="D273" s="180" t="s">
        <v>1</v>
      </c>
      <c r="E273" s="180" t="s">
        <v>2</v>
      </c>
      <c r="F273" s="180" t="s">
        <v>3</v>
      </c>
      <c r="G273" s="179" t="s">
        <v>4</v>
      </c>
      <c r="H273" s="179" t="s">
        <v>5</v>
      </c>
      <c r="I273" s="179" t="s">
        <v>104</v>
      </c>
      <c r="J273" s="181" t="s">
        <v>110</v>
      </c>
      <c r="K273" s="181" t="s">
        <v>105</v>
      </c>
      <c r="L273" s="179" t="s">
        <v>6</v>
      </c>
      <c r="M273" s="179" t="s">
        <v>96</v>
      </c>
      <c r="N273" s="179" t="s">
        <v>97</v>
      </c>
      <c r="O273" s="179" t="s">
        <v>7</v>
      </c>
    </row>
    <row r="274" spans="1:15" s="43" customFormat="1">
      <c r="A274" s="179" t="s">
        <v>8</v>
      </c>
      <c r="B274" s="179" t="s">
        <v>9</v>
      </c>
      <c r="C274" s="179" t="s">
        <v>10</v>
      </c>
      <c r="D274" s="179" t="s">
        <v>11</v>
      </c>
      <c r="E274" s="179" t="s">
        <v>12</v>
      </c>
      <c r="F274" s="179" t="s">
        <v>13</v>
      </c>
      <c r="G274" s="179" t="s">
        <v>14</v>
      </c>
      <c r="H274" s="179" t="s">
        <v>15</v>
      </c>
      <c r="I274" s="182" t="s">
        <v>16</v>
      </c>
      <c r="J274" s="179" t="s">
        <v>17</v>
      </c>
      <c r="K274" s="179" t="s">
        <v>18</v>
      </c>
      <c r="L274" s="179" t="s">
        <v>19</v>
      </c>
      <c r="M274" s="179" t="s">
        <v>20</v>
      </c>
      <c r="N274" s="179" t="s">
        <v>21</v>
      </c>
      <c r="O274" s="179" t="s">
        <v>100</v>
      </c>
    </row>
    <row r="275" spans="1:15" s="43" customFormat="1" ht="70.8" customHeight="1">
      <c r="A275" s="1" t="s">
        <v>38</v>
      </c>
      <c r="B275" s="237" t="s">
        <v>393</v>
      </c>
      <c r="C275" s="15" t="s">
        <v>39</v>
      </c>
      <c r="D275" s="15">
        <v>250</v>
      </c>
      <c r="E275" s="57">
        <v>10000</v>
      </c>
      <c r="F275" s="15">
        <v>800</v>
      </c>
      <c r="G275" s="47">
        <f t="shared" si="23"/>
        <v>11050</v>
      </c>
      <c r="H275" s="185"/>
      <c r="I275" s="9" t="e">
        <f t="shared" si="24"/>
        <v>#DIV/0!</v>
      </c>
      <c r="J275" s="203">
        <v>0</v>
      </c>
      <c r="K275" s="183" t="e">
        <f t="shared" si="25"/>
        <v>#DIV/0!</v>
      </c>
      <c r="L275" s="186">
        <v>0.08</v>
      </c>
      <c r="M275" s="183" t="e">
        <f t="shared" si="26"/>
        <v>#DIV/0!</v>
      </c>
      <c r="N275" s="198"/>
      <c r="O275" s="187"/>
    </row>
    <row r="276" spans="1:15" s="43" customFormat="1" ht="71.400000000000006" customHeight="1">
      <c r="A276" s="1" t="s">
        <v>51</v>
      </c>
      <c r="B276" s="310" t="s">
        <v>394</v>
      </c>
      <c r="C276" s="15" t="s">
        <v>39</v>
      </c>
      <c r="D276" s="15">
        <v>0</v>
      </c>
      <c r="E276" s="59">
        <v>10000</v>
      </c>
      <c r="F276" s="14">
        <v>1500</v>
      </c>
      <c r="G276" s="47">
        <f t="shared" si="23"/>
        <v>11500</v>
      </c>
      <c r="H276" s="185"/>
      <c r="I276" s="9" t="e">
        <f t="shared" si="24"/>
        <v>#DIV/0!</v>
      </c>
      <c r="J276" s="203">
        <v>0</v>
      </c>
      <c r="K276" s="183" t="e">
        <f t="shared" si="25"/>
        <v>#DIV/0!</v>
      </c>
      <c r="L276" s="186">
        <v>0.08</v>
      </c>
      <c r="M276" s="183" t="e">
        <f t="shared" si="26"/>
        <v>#DIV/0!</v>
      </c>
      <c r="N276" s="187"/>
      <c r="O276" s="187"/>
    </row>
    <row r="277" spans="1:15" s="43" customFormat="1" ht="33" customHeight="1">
      <c r="A277" s="1" t="s">
        <v>52</v>
      </c>
      <c r="B277" s="308" t="s">
        <v>395</v>
      </c>
      <c r="C277" s="15" t="s">
        <v>39</v>
      </c>
      <c r="D277" s="15">
        <v>0</v>
      </c>
      <c r="E277" s="56">
        <v>4750</v>
      </c>
      <c r="F277" s="15">
        <v>800</v>
      </c>
      <c r="G277" s="47">
        <f t="shared" si="23"/>
        <v>5550</v>
      </c>
      <c r="H277" s="185"/>
      <c r="I277" s="9" t="e">
        <f t="shared" si="24"/>
        <v>#DIV/0!</v>
      </c>
      <c r="J277" s="203">
        <v>0</v>
      </c>
      <c r="K277" s="183" t="e">
        <f t="shared" si="25"/>
        <v>#DIV/0!</v>
      </c>
      <c r="L277" s="186">
        <v>0.08</v>
      </c>
      <c r="M277" s="183" t="e">
        <f t="shared" si="26"/>
        <v>#DIV/0!</v>
      </c>
      <c r="N277" s="198"/>
      <c r="O277" s="198"/>
    </row>
    <row r="278" spans="1:15" s="43" customFormat="1" ht="136.80000000000001" customHeight="1">
      <c r="A278" s="1" t="s">
        <v>53</v>
      </c>
      <c r="B278" s="237" t="s">
        <v>397</v>
      </c>
      <c r="C278" s="15" t="s">
        <v>39</v>
      </c>
      <c r="D278" s="15">
        <v>0</v>
      </c>
      <c r="E278" s="56">
        <v>84</v>
      </c>
      <c r="F278" s="15">
        <v>0</v>
      </c>
      <c r="G278" s="47">
        <f t="shared" si="23"/>
        <v>84</v>
      </c>
      <c r="H278" s="185"/>
      <c r="I278" s="9" t="e">
        <f t="shared" si="24"/>
        <v>#DIV/0!</v>
      </c>
      <c r="J278" s="203">
        <v>0</v>
      </c>
      <c r="K278" s="183" t="e">
        <f t="shared" si="25"/>
        <v>#DIV/0!</v>
      </c>
      <c r="L278" s="186">
        <v>0.08</v>
      </c>
      <c r="M278" s="183" t="e">
        <f t="shared" si="26"/>
        <v>#DIV/0!</v>
      </c>
      <c r="N278" s="198"/>
      <c r="O278" s="187"/>
    </row>
    <row r="279" spans="1:15" s="43" customFormat="1" ht="54" customHeight="1">
      <c r="A279" s="1" t="s">
        <v>54</v>
      </c>
      <c r="B279" s="237" t="s">
        <v>396</v>
      </c>
      <c r="C279" s="15" t="s">
        <v>39</v>
      </c>
      <c r="D279" s="15">
        <v>0</v>
      </c>
      <c r="E279" s="56">
        <v>0</v>
      </c>
      <c r="F279" s="15">
        <v>200</v>
      </c>
      <c r="G279" s="47">
        <f t="shared" si="23"/>
        <v>200</v>
      </c>
      <c r="H279" s="185"/>
      <c r="I279" s="9" t="e">
        <f t="shared" si="24"/>
        <v>#DIV/0!</v>
      </c>
      <c r="J279" s="203">
        <v>0</v>
      </c>
      <c r="K279" s="183" t="e">
        <f t="shared" si="25"/>
        <v>#DIV/0!</v>
      </c>
      <c r="L279" s="186">
        <v>0.08</v>
      </c>
      <c r="M279" s="183" t="e">
        <f t="shared" si="26"/>
        <v>#DIV/0!</v>
      </c>
      <c r="N279" s="212"/>
      <c r="O279" s="213"/>
    </row>
    <row r="280" spans="1:15" s="43" customFormat="1">
      <c r="B280" s="2" t="s">
        <v>23</v>
      </c>
      <c r="C280" s="2"/>
      <c r="D280" s="2"/>
      <c r="E280" s="2"/>
      <c r="F280" s="2"/>
      <c r="G280" s="3"/>
      <c r="H280" s="3"/>
      <c r="J280" s="3" t="s">
        <v>24</v>
      </c>
      <c r="K280" s="184" t="e">
        <f>SUM(K259:K279)</f>
        <v>#DIV/0!</v>
      </c>
      <c r="L280" s="4"/>
      <c r="M280" s="184" t="e">
        <f>SUM(M259:M279)</f>
        <v>#DIV/0!</v>
      </c>
      <c r="N280" s="3"/>
      <c r="O280" s="3"/>
    </row>
    <row r="281" spans="1:15" s="43" customFormat="1">
      <c r="A281" s="5" t="s">
        <v>25</v>
      </c>
      <c r="B281" s="6" t="s">
        <v>31</v>
      </c>
      <c r="C281" s="6"/>
      <c r="D281" s="6"/>
      <c r="E281" s="6"/>
      <c r="F281" s="6"/>
      <c r="G281" s="6"/>
      <c r="H281" s="6"/>
      <c r="I281" s="6"/>
      <c r="J281" s="5"/>
    </row>
    <row r="282" spans="1:15" s="43" customFormat="1">
      <c r="A282" s="5" t="s">
        <v>25</v>
      </c>
      <c r="B282" s="6" t="s">
        <v>103</v>
      </c>
      <c r="C282" s="6"/>
      <c r="D282" s="6"/>
      <c r="E282" s="6"/>
      <c r="F282" s="6"/>
      <c r="G282" s="6"/>
      <c r="H282" s="6"/>
      <c r="I282" s="6"/>
      <c r="J282" s="5"/>
      <c r="N282" s="6"/>
      <c r="O282" s="6"/>
    </row>
    <row r="283" spans="1:15" s="43" customFormat="1">
      <c r="A283" s="5" t="s">
        <v>25</v>
      </c>
      <c r="B283" s="189" t="s">
        <v>26</v>
      </c>
      <c r="C283" s="189"/>
      <c r="D283" s="189"/>
      <c r="E283" s="189"/>
      <c r="F283" s="189"/>
      <c r="G283" s="190"/>
      <c r="H283" s="190"/>
      <c r="I283" s="190"/>
      <c r="J283" s="191"/>
      <c r="K283" s="192"/>
      <c r="L283" s="192"/>
      <c r="M283" s="192"/>
      <c r="N283" s="190"/>
      <c r="O283" s="190"/>
    </row>
    <row r="284" spans="1:15" s="43" customFormat="1">
      <c r="B284" s="192" t="s">
        <v>108</v>
      </c>
      <c r="C284" s="192"/>
      <c r="D284" s="192"/>
      <c r="E284" s="192"/>
      <c r="F284" s="192"/>
      <c r="G284" s="192"/>
      <c r="H284" s="192"/>
      <c r="I284" s="192"/>
      <c r="J284" s="193"/>
      <c r="K284" s="192"/>
      <c r="L284" s="192"/>
      <c r="M284" s="192"/>
      <c r="N284" s="192"/>
      <c r="O284" s="192"/>
    </row>
    <row r="285" spans="1:15" s="43" customFormat="1" ht="21" customHeight="1">
      <c r="A285" s="5"/>
      <c r="B285" s="7"/>
      <c r="C285" s="7"/>
      <c r="D285" s="7"/>
      <c r="E285" s="7"/>
      <c r="F285" s="7"/>
      <c r="G285" s="7"/>
      <c r="H285" s="7"/>
      <c r="I285" s="7"/>
      <c r="J285" s="62"/>
      <c r="K285" s="7"/>
      <c r="L285" s="8"/>
      <c r="M285" s="8"/>
      <c r="N285" s="8"/>
      <c r="O285" s="8"/>
    </row>
    <row r="286" spans="1:15" s="43" customFormat="1">
      <c r="H286" s="12" t="s">
        <v>27</v>
      </c>
      <c r="I286" s="12"/>
      <c r="J286" s="46"/>
      <c r="K286" s="12"/>
      <c r="L286" s="12"/>
      <c r="M286" s="12"/>
      <c r="N286" s="12"/>
      <c r="O286" s="12"/>
    </row>
    <row r="287" spans="1:15">
      <c r="B287" s="48" t="s">
        <v>252</v>
      </c>
      <c r="C287" s="49"/>
      <c r="D287" s="49"/>
      <c r="E287" s="49"/>
      <c r="F287" s="49"/>
      <c r="G287" s="50"/>
      <c r="H287" s="51"/>
      <c r="I287" s="51"/>
      <c r="J287" s="52"/>
      <c r="K287" s="53"/>
      <c r="L287" s="54"/>
      <c r="M287" s="246"/>
      <c r="N287" s="245"/>
      <c r="O287" s="245"/>
    </row>
    <row r="288" spans="1:15" s="43" customFormat="1" ht="73.8" customHeight="1">
      <c r="A288" s="179" t="s">
        <v>0</v>
      </c>
      <c r="B288" s="179" t="s">
        <v>99</v>
      </c>
      <c r="C288" s="179" t="s">
        <v>98</v>
      </c>
      <c r="D288" s="180" t="s">
        <v>1</v>
      </c>
      <c r="E288" s="180" t="s">
        <v>2</v>
      </c>
      <c r="F288" s="180" t="s">
        <v>3</v>
      </c>
      <c r="G288" s="179" t="s">
        <v>4</v>
      </c>
      <c r="H288" s="179" t="s">
        <v>5</v>
      </c>
      <c r="I288" s="179" t="s">
        <v>104</v>
      </c>
      <c r="J288" s="181" t="s">
        <v>110</v>
      </c>
      <c r="K288" s="181" t="s">
        <v>105</v>
      </c>
      <c r="L288" s="179" t="s">
        <v>6</v>
      </c>
      <c r="M288" s="179" t="s">
        <v>96</v>
      </c>
      <c r="N288" s="179" t="s">
        <v>97</v>
      </c>
      <c r="O288" s="179" t="s">
        <v>7</v>
      </c>
    </row>
    <row r="289" spans="1:15" s="43" customFormat="1">
      <c r="A289" s="179" t="s">
        <v>8</v>
      </c>
      <c r="B289" s="179" t="s">
        <v>9</v>
      </c>
      <c r="C289" s="179" t="s">
        <v>10</v>
      </c>
      <c r="D289" s="179" t="s">
        <v>11</v>
      </c>
      <c r="E289" s="179" t="s">
        <v>12</v>
      </c>
      <c r="F289" s="179" t="s">
        <v>13</v>
      </c>
      <c r="G289" s="179" t="s">
        <v>14</v>
      </c>
      <c r="H289" s="179" t="s">
        <v>15</v>
      </c>
      <c r="I289" s="182" t="s">
        <v>16</v>
      </c>
      <c r="J289" s="179" t="s">
        <v>17</v>
      </c>
      <c r="K289" s="179" t="s">
        <v>18</v>
      </c>
      <c r="L289" s="179" t="s">
        <v>19</v>
      </c>
      <c r="M289" s="179" t="s">
        <v>20</v>
      </c>
      <c r="N289" s="179" t="s">
        <v>21</v>
      </c>
      <c r="O289" s="179" t="s">
        <v>100</v>
      </c>
    </row>
    <row r="290" spans="1:15" s="43" customFormat="1" ht="33" customHeight="1">
      <c r="A290" s="1" t="s">
        <v>22</v>
      </c>
      <c r="B290" s="237" t="s">
        <v>398</v>
      </c>
      <c r="C290" s="15" t="s">
        <v>39</v>
      </c>
      <c r="D290" s="15">
        <v>100</v>
      </c>
      <c r="E290" s="56">
        <v>6100</v>
      </c>
      <c r="F290" s="15">
        <v>0</v>
      </c>
      <c r="G290" s="47">
        <f t="shared" ref="G290:G303" si="27">D290+E290+F290</f>
        <v>6200</v>
      </c>
      <c r="H290" s="185"/>
      <c r="I290" s="9" t="e">
        <f t="shared" ref="I290:I303" si="28">ROUND(G290/H290,2)</f>
        <v>#DIV/0!</v>
      </c>
      <c r="J290" s="203">
        <v>0</v>
      </c>
      <c r="K290" s="183" t="e">
        <f t="shared" ref="K290:K303" si="29">ROUND(I290*J290,2)</f>
        <v>#DIV/0!</v>
      </c>
      <c r="L290" s="186">
        <v>0.08</v>
      </c>
      <c r="M290" s="183" t="e">
        <f t="shared" ref="M290:M303" si="30">ROUND(K290*L290+K290,2)</f>
        <v>#DIV/0!</v>
      </c>
      <c r="N290" s="198"/>
      <c r="O290" s="187"/>
    </row>
    <row r="291" spans="1:15" s="43" customFormat="1" ht="78" customHeight="1">
      <c r="A291" s="1" t="s">
        <v>28</v>
      </c>
      <c r="B291" s="237" t="s">
        <v>399</v>
      </c>
      <c r="C291" s="15" t="s">
        <v>39</v>
      </c>
      <c r="D291" s="15">
        <v>0</v>
      </c>
      <c r="E291" s="57">
        <v>500</v>
      </c>
      <c r="F291" s="15">
        <v>0</v>
      </c>
      <c r="G291" s="47">
        <f t="shared" si="27"/>
        <v>500</v>
      </c>
      <c r="H291" s="185"/>
      <c r="I291" s="9" t="e">
        <f t="shared" si="28"/>
        <v>#DIV/0!</v>
      </c>
      <c r="J291" s="203">
        <v>0</v>
      </c>
      <c r="K291" s="183" t="e">
        <f t="shared" si="29"/>
        <v>#DIV/0!</v>
      </c>
      <c r="L291" s="186">
        <v>0.08</v>
      </c>
      <c r="M291" s="183" t="e">
        <f t="shared" si="30"/>
        <v>#DIV/0!</v>
      </c>
      <c r="N291" s="198"/>
      <c r="O291" s="187"/>
    </row>
    <row r="292" spans="1:15" s="43" customFormat="1" ht="141" customHeight="1">
      <c r="A292" s="1" t="s">
        <v>29</v>
      </c>
      <c r="B292" s="346" t="s">
        <v>537</v>
      </c>
      <c r="C292" s="15" t="s">
        <v>39</v>
      </c>
      <c r="D292" s="15">
        <v>220</v>
      </c>
      <c r="E292" s="56">
        <v>0</v>
      </c>
      <c r="F292" s="15">
        <v>3000</v>
      </c>
      <c r="G292" s="47">
        <f t="shared" si="27"/>
        <v>3220</v>
      </c>
      <c r="H292" s="185"/>
      <c r="I292" s="9" t="e">
        <f t="shared" si="28"/>
        <v>#DIV/0!</v>
      </c>
      <c r="J292" s="203">
        <v>0</v>
      </c>
      <c r="K292" s="183" t="e">
        <f t="shared" si="29"/>
        <v>#DIV/0!</v>
      </c>
      <c r="L292" s="186">
        <v>0.08</v>
      </c>
      <c r="M292" s="183" t="e">
        <f t="shared" si="30"/>
        <v>#DIV/0!</v>
      </c>
      <c r="N292" s="187"/>
      <c r="O292" s="187"/>
    </row>
    <row r="293" spans="1:15" s="43" customFormat="1" ht="170.4" customHeight="1">
      <c r="A293" s="1" t="s">
        <v>30</v>
      </c>
      <c r="B293" s="346" t="s">
        <v>538</v>
      </c>
      <c r="C293" s="15" t="s">
        <v>39</v>
      </c>
      <c r="D293" s="15">
        <v>200</v>
      </c>
      <c r="E293" s="56">
        <v>2500</v>
      </c>
      <c r="F293" s="15">
        <v>0</v>
      </c>
      <c r="G293" s="47">
        <f t="shared" si="27"/>
        <v>2700</v>
      </c>
      <c r="H293" s="185"/>
      <c r="I293" s="9" t="e">
        <f t="shared" si="28"/>
        <v>#DIV/0!</v>
      </c>
      <c r="J293" s="203">
        <v>0</v>
      </c>
      <c r="K293" s="183" t="e">
        <f t="shared" si="29"/>
        <v>#DIV/0!</v>
      </c>
      <c r="L293" s="186">
        <v>0.08</v>
      </c>
      <c r="M293" s="183" t="e">
        <f t="shared" si="30"/>
        <v>#DIV/0!</v>
      </c>
      <c r="N293" s="187"/>
      <c r="O293" s="187"/>
    </row>
    <row r="294" spans="1:15">
      <c r="B294" s="48" t="s">
        <v>252</v>
      </c>
      <c r="C294" s="49"/>
      <c r="D294" s="49"/>
      <c r="E294" s="49"/>
      <c r="F294" s="49"/>
      <c r="G294" s="50"/>
      <c r="H294" s="51"/>
      <c r="I294" s="51"/>
      <c r="J294" s="52"/>
      <c r="K294" s="53"/>
      <c r="L294" s="54"/>
      <c r="M294" s="246"/>
      <c r="N294" s="245"/>
      <c r="O294" s="245"/>
    </row>
    <row r="295" spans="1:15" s="43" customFormat="1" ht="73.8" customHeight="1">
      <c r="A295" s="179" t="s">
        <v>0</v>
      </c>
      <c r="B295" s="179" t="s">
        <v>99</v>
      </c>
      <c r="C295" s="179" t="s">
        <v>98</v>
      </c>
      <c r="D295" s="180" t="s">
        <v>1</v>
      </c>
      <c r="E295" s="180" t="s">
        <v>2</v>
      </c>
      <c r="F295" s="180" t="s">
        <v>3</v>
      </c>
      <c r="G295" s="179" t="s">
        <v>4</v>
      </c>
      <c r="H295" s="179" t="s">
        <v>5</v>
      </c>
      <c r="I295" s="179" t="s">
        <v>104</v>
      </c>
      <c r="J295" s="181" t="s">
        <v>110</v>
      </c>
      <c r="K295" s="181" t="s">
        <v>105</v>
      </c>
      <c r="L295" s="179" t="s">
        <v>6</v>
      </c>
      <c r="M295" s="179" t="s">
        <v>96</v>
      </c>
      <c r="N295" s="179" t="s">
        <v>97</v>
      </c>
      <c r="O295" s="179" t="s">
        <v>7</v>
      </c>
    </row>
    <row r="296" spans="1:15" s="43" customFormat="1">
      <c r="A296" s="179" t="s">
        <v>8</v>
      </c>
      <c r="B296" s="179" t="s">
        <v>9</v>
      </c>
      <c r="C296" s="179" t="s">
        <v>10</v>
      </c>
      <c r="D296" s="179" t="s">
        <v>11</v>
      </c>
      <c r="E296" s="179" t="s">
        <v>12</v>
      </c>
      <c r="F296" s="179" t="s">
        <v>13</v>
      </c>
      <c r="G296" s="179" t="s">
        <v>14</v>
      </c>
      <c r="H296" s="179" t="s">
        <v>15</v>
      </c>
      <c r="I296" s="182" t="s">
        <v>16</v>
      </c>
      <c r="J296" s="179" t="s">
        <v>17</v>
      </c>
      <c r="K296" s="179" t="s">
        <v>18</v>
      </c>
      <c r="L296" s="179" t="s">
        <v>19</v>
      </c>
      <c r="M296" s="179" t="s">
        <v>20</v>
      </c>
      <c r="N296" s="179" t="s">
        <v>21</v>
      </c>
      <c r="O296" s="179" t="s">
        <v>100</v>
      </c>
    </row>
    <row r="297" spans="1:15" s="43" customFormat="1" ht="151.19999999999999" customHeight="1">
      <c r="A297" s="1" t="s">
        <v>32</v>
      </c>
      <c r="B297" s="237" t="s">
        <v>400</v>
      </c>
      <c r="C297" s="15" t="s">
        <v>39</v>
      </c>
      <c r="D297" s="15">
        <v>100</v>
      </c>
      <c r="E297" s="57">
        <v>2900</v>
      </c>
      <c r="F297" s="15">
        <v>100</v>
      </c>
      <c r="G297" s="47">
        <f t="shared" si="27"/>
        <v>3100</v>
      </c>
      <c r="H297" s="185"/>
      <c r="I297" s="9" t="e">
        <f t="shared" si="28"/>
        <v>#DIV/0!</v>
      </c>
      <c r="J297" s="203">
        <v>0</v>
      </c>
      <c r="K297" s="183" t="e">
        <f t="shared" si="29"/>
        <v>#DIV/0!</v>
      </c>
      <c r="L297" s="186">
        <v>0.08</v>
      </c>
      <c r="M297" s="183" t="e">
        <f t="shared" si="30"/>
        <v>#DIV/0!</v>
      </c>
      <c r="N297" s="187"/>
      <c r="O297" s="187"/>
    </row>
    <row r="298" spans="1:15" s="43" customFormat="1" ht="164.4" customHeight="1">
      <c r="A298" s="1" t="s">
        <v>33</v>
      </c>
      <c r="B298" s="346" t="s">
        <v>512</v>
      </c>
      <c r="C298" s="15" t="s">
        <v>39</v>
      </c>
      <c r="D298" s="15">
        <v>0</v>
      </c>
      <c r="E298" s="56">
        <v>4500</v>
      </c>
      <c r="F298" s="15">
        <v>100</v>
      </c>
      <c r="G298" s="47">
        <f t="shared" si="27"/>
        <v>4600</v>
      </c>
      <c r="H298" s="185"/>
      <c r="I298" s="9" t="e">
        <f t="shared" si="28"/>
        <v>#DIV/0!</v>
      </c>
      <c r="J298" s="203">
        <v>0</v>
      </c>
      <c r="K298" s="183" t="e">
        <f t="shared" si="29"/>
        <v>#DIV/0!</v>
      </c>
      <c r="L298" s="186">
        <v>0.08</v>
      </c>
      <c r="M298" s="183" t="e">
        <f t="shared" si="30"/>
        <v>#DIV/0!</v>
      </c>
      <c r="N298" s="187"/>
      <c r="O298" s="187"/>
    </row>
    <row r="299" spans="1:15">
      <c r="B299" s="48" t="s">
        <v>252</v>
      </c>
      <c r="C299" s="49"/>
      <c r="D299" s="49"/>
      <c r="E299" s="49"/>
      <c r="F299" s="49"/>
      <c r="G299" s="50"/>
      <c r="H299" s="51"/>
      <c r="I299" s="51"/>
      <c r="J299" s="52"/>
      <c r="K299" s="53"/>
      <c r="L299" s="54"/>
      <c r="M299" s="246"/>
      <c r="N299" s="245"/>
      <c r="O299" s="245"/>
    </row>
    <row r="300" spans="1:15" s="43" customFormat="1" ht="73.8" customHeight="1">
      <c r="A300" s="179" t="s">
        <v>0</v>
      </c>
      <c r="B300" s="179" t="s">
        <v>99</v>
      </c>
      <c r="C300" s="179" t="s">
        <v>98</v>
      </c>
      <c r="D300" s="180" t="s">
        <v>1</v>
      </c>
      <c r="E300" s="180" t="s">
        <v>2</v>
      </c>
      <c r="F300" s="180" t="s">
        <v>3</v>
      </c>
      <c r="G300" s="179" t="s">
        <v>4</v>
      </c>
      <c r="H300" s="179" t="s">
        <v>5</v>
      </c>
      <c r="I300" s="179" t="s">
        <v>104</v>
      </c>
      <c r="J300" s="181" t="s">
        <v>110</v>
      </c>
      <c r="K300" s="181" t="s">
        <v>105</v>
      </c>
      <c r="L300" s="179" t="s">
        <v>6</v>
      </c>
      <c r="M300" s="179" t="s">
        <v>96</v>
      </c>
      <c r="N300" s="179" t="s">
        <v>97</v>
      </c>
      <c r="O300" s="179" t="s">
        <v>7</v>
      </c>
    </row>
    <row r="301" spans="1:15" s="43" customFormat="1">
      <c r="A301" s="179" t="s">
        <v>8</v>
      </c>
      <c r="B301" s="179" t="s">
        <v>9</v>
      </c>
      <c r="C301" s="179" t="s">
        <v>10</v>
      </c>
      <c r="D301" s="179" t="s">
        <v>11</v>
      </c>
      <c r="E301" s="179" t="s">
        <v>12</v>
      </c>
      <c r="F301" s="179" t="s">
        <v>13</v>
      </c>
      <c r="G301" s="179" t="s">
        <v>14</v>
      </c>
      <c r="H301" s="179" t="s">
        <v>15</v>
      </c>
      <c r="I301" s="182" t="s">
        <v>16</v>
      </c>
      <c r="J301" s="179" t="s">
        <v>17</v>
      </c>
      <c r="K301" s="179" t="s">
        <v>18</v>
      </c>
      <c r="L301" s="179" t="s">
        <v>19</v>
      </c>
      <c r="M301" s="179" t="s">
        <v>20</v>
      </c>
      <c r="N301" s="179" t="s">
        <v>21</v>
      </c>
      <c r="O301" s="179" t="s">
        <v>100</v>
      </c>
    </row>
    <row r="302" spans="1:15" s="43" customFormat="1" ht="114.6" customHeight="1">
      <c r="A302" s="1" t="s">
        <v>34</v>
      </c>
      <c r="B302" s="308" t="s">
        <v>401</v>
      </c>
      <c r="C302" s="15" t="s">
        <v>39</v>
      </c>
      <c r="D302" s="15">
        <v>1500</v>
      </c>
      <c r="E302" s="56">
        <v>0</v>
      </c>
      <c r="F302" s="15">
        <v>0</v>
      </c>
      <c r="G302" s="47">
        <f t="shared" si="27"/>
        <v>1500</v>
      </c>
      <c r="H302" s="185"/>
      <c r="I302" s="9" t="e">
        <f t="shared" si="28"/>
        <v>#DIV/0!</v>
      </c>
      <c r="J302" s="203">
        <v>0</v>
      </c>
      <c r="K302" s="183" t="e">
        <f t="shared" si="29"/>
        <v>#DIV/0!</v>
      </c>
      <c r="L302" s="186">
        <v>0.08</v>
      </c>
      <c r="M302" s="183" t="e">
        <f t="shared" si="30"/>
        <v>#DIV/0!</v>
      </c>
      <c r="N302" s="187"/>
      <c r="O302" s="187"/>
    </row>
    <row r="303" spans="1:15" s="43" customFormat="1" ht="33.6" customHeight="1">
      <c r="A303" s="1" t="s">
        <v>35</v>
      </c>
      <c r="B303" s="293" t="s">
        <v>402</v>
      </c>
      <c r="C303" s="15" t="s">
        <v>39</v>
      </c>
      <c r="D303" s="58">
        <v>2000</v>
      </c>
      <c r="E303" s="59">
        <v>4000</v>
      </c>
      <c r="F303" s="66">
        <v>3700</v>
      </c>
      <c r="G303" s="47">
        <f t="shared" si="27"/>
        <v>9700</v>
      </c>
      <c r="H303" s="185"/>
      <c r="I303" s="9" t="e">
        <f t="shared" si="28"/>
        <v>#DIV/0!</v>
      </c>
      <c r="J303" s="205">
        <v>0</v>
      </c>
      <c r="K303" s="183" t="e">
        <f t="shared" si="29"/>
        <v>#DIV/0!</v>
      </c>
      <c r="L303" s="186">
        <v>0.08</v>
      </c>
      <c r="M303" s="183" t="e">
        <f t="shared" si="30"/>
        <v>#DIV/0!</v>
      </c>
      <c r="N303" s="187"/>
      <c r="O303" s="187"/>
    </row>
    <row r="304" spans="1:15" s="43" customFormat="1">
      <c r="B304" s="2" t="s">
        <v>23</v>
      </c>
      <c r="C304" s="2"/>
      <c r="D304" s="2"/>
      <c r="E304" s="2"/>
      <c r="F304" s="2"/>
      <c r="G304" s="3"/>
      <c r="H304" s="3"/>
      <c r="J304" s="3" t="s">
        <v>24</v>
      </c>
      <c r="K304" s="184" t="e">
        <f>SUM(K290:K303)</f>
        <v>#DIV/0!</v>
      </c>
      <c r="L304" s="4"/>
      <c r="M304" s="184" t="e">
        <f>SUM(M290:M303)</f>
        <v>#DIV/0!</v>
      </c>
      <c r="N304" s="3"/>
      <c r="O304" s="3"/>
    </row>
    <row r="305" spans="1:15" s="43" customFormat="1" ht="13.2" customHeight="1">
      <c r="A305" s="5" t="s">
        <v>25</v>
      </c>
      <c r="B305" s="359" t="s">
        <v>539</v>
      </c>
      <c r="C305" s="359"/>
      <c r="D305" s="359"/>
      <c r="E305" s="359"/>
      <c r="F305" s="359"/>
      <c r="G305" s="359"/>
      <c r="H305" s="359"/>
      <c r="I305" s="359"/>
      <c r="J305" s="359"/>
      <c r="K305" s="39"/>
      <c r="L305" s="40"/>
      <c r="M305" s="39"/>
      <c r="N305" s="3"/>
      <c r="O305" s="3"/>
    </row>
    <row r="306" spans="1:15" s="43" customFormat="1">
      <c r="A306" s="5" t="s">
        <v>25</v>
      </c>
      <c r="B306" s="6" t="s">
        <v>31</v>
      </c>
      <c r="C306" s="6"/>
      <c r="D306" s="6"/>
      <c r="E306" s="6"/>
      <c r="F306" s="6"/>
      <c r="G306" s="6"/>
      <c r="H306" s="6"/>
      <c r="I306" s="6"/>
      <c r="J306" s="5"/>
    </row>
    <row r="307" spans="1:15" s="43" customFormat="1">
      <c r="A307" s="5" t="s">
        <v>25</v>
      </c>
      <c r="B307" s="6" t="s">
        <v>103</v>
      </c>
      <c r="C307" s="6"/>
      <c r="D307" s="6"/>
      <c r="E307" s="6"/>
      <c r="F307" s="6"/>
      <c r="G307" s="6"/>
      <c r="H307" s="6"/>
      <c r="I307" s="6"/>
      <c r="J307" s="5"/>
      <c r="N307" s="6"/>
      <c r="O307" s="6"/>
    </row>
    <row r="308" spans="1:15" s="43" customFormat="1">
      <c r="A308" s="5" t="s">
        <v>25</v>
      </c>
      <c r="B308" s="189" t="s">
        <v>26</v>
      </c>
      <c r="C308" s="189"/>
      <c r="D308" s="189"/>
      <c r="E308" s="189"/>
      <c r="F308" s="189"/>
      <c r="G308" s="190"/>
      <c r="H308" s="190"/>
      <c r="I308" s="190"/>
      <c r="J308" s="191"/>
      <c r="K308" s="192"/>
      <c r="L308" s="192"/>
      <c r="M308" s="192"/>
      <c r="N308" s="190"/>
      <c r="O308" s="190"/>
    </row>
    <row r="309" spans="1:15" s="43" customFormat="1">
      <c r="B309" s="192" t="s">
        <v>108</v>
      </c>
      <c r="C309" s="192"/>
      <c r="D309" s="192"/>
      <c r="E309" s="192"/>
      <c r="F309" s="192"/>
      <c r="G309" s="192"/>
      <c r="H309" s="192"/>
      <c r="I309" s="192"/>
      <c r="J309" s="193"/>
      <c r="K309" s="192"/>
      <c r="L309" s="192"/>
      <c r="M309" s="192"/>
      <c r="N309" s="192"/>
      <c r="O309" s="192"/>
    </row>
    <row r="310" spans="1:15" s="43" customFormat="1" ht="28.2" customHeight="1">
      <c r="A310" s="5"/>
      <c r="B310" s="7"/>
      <c r="C310" s="7"/>
      <c r="D310" s="7"/>
      <c r="E310" s="7"/>
      <c r="F310" s="7"/>
      <c r="G310" s="7"/>
      <c r="H310" s="7"/>
      <c r="I310" s="7"/>
      <c r="J310" s="62"/>
      <c r="K310" s="7"/>
      <c r="L310" s="8"/>
      <c r="M310" s="8"/>
      <c r="N310" s="8"/>
      <c r="O310" s="8"/>
    </row>
    <row r="311" spans="1:15">
      <c r="H311" s="12" t="s">
        <v>27</v>
      </c>
      <c r="I311" s="12"/>
      <c r="J311" s="46"/>
      <c r="K311" s="12"/>
      <c r="L311" s="12"/>
      <c r="M311" s="12"/>
      <c r="N311" s="12"/>
      <c r="O311" s="12"/>
    </row>
    <row r="312" spans="1:15" s="45" customFormat="1">
      <c r="A312" s="43"/>
      <c r="B312" s="48" t="s">
        <v>251</v>
      </c>
      <c r="C312" s="49"/>
      <c r="D312" s="49"/>
      <c r="E312" s="49"/>
      <c r="F312" s="49"/>
      <c r="G312" s="50"/>
      <c r="H312" s="51"/>
      <c r="I312" s="51"/>
      <c r="J312" s="52"/>
      <c r="K312" s="53"/>
      <c r="L312" s="54"/>
      <c r="M312" s="246"/>
      <c r="N312" s="242"/>
      <c r="O312" s="242"/>
    </row>
    <row r="313" spans="1:15" s="43" customFormat="1" ht="73.8" customHeight="1">
      <c r="A313" s="179" t="s">
        <v>0</v>
      </c>
      <c r="B313" s="179" t="s">
        <v>99</v>
      </c>
      <c r="C313" s="179" t="s">
        <v>98</v>
      </c>
      <c r="D313" s="180" t="s">
        <v>1</v>
      </c>
      <c r="E313" s="180" t="s">
        <v>2</v>
      </c>
      <c r="F313" s="180" t="s">
        <v>3</v>
      </c>
      <c r="G313" s="179" t="s">
        <v>4</v>
      </c>
      <c r="H313" s="179" t="s">
        <v>5</v>
      </c>
      <c r="I313" s="179" t="s">
        <v>104</v>
      </c>
      <c r="J313" s="181" t="s">
        <v>110</v>
      </c>
      <c r="K313" s="181" t="s">
        <v>105</v>
      </c>
      <c r="L313" s="179" t="s">
        <v>6</v>
      </c>
      <c r="M313" s="179" t="s">
        <v>96</v>
      </c>
      <c r="N313" s="179" t="s">
        <v>97</v>
      </c>
      <c r="O313" s="179" t="s">
        <v>7</v>
      </c>
    </row>
    <row r="314" spans="1:15" s="43" customFormat="1">
      <c r="A314" s="179" t="s">
        <v>8</v>
      </c>
      <c r="B314" s="179" t="s">
        <v>9</v>
      </c>
      <c r="C314" s="179" t="s">
        <v>10</v>
      </c>
      <c r="D314" s="179" t="s">
        <v>11</v>
      </c>
      <c r="E314" s="179" t="s">
        <v>12</v>
      </c>
      <c r="F314" s="179" t="s">
        <v>13</v>
      </c>
      <c r="G314" s="179" t="s">
        <v>14</v>
      </c>
      <c r="H314" s="179" t="s">
        <v>15</v>
      </c>
      <c r="I314" s="182" t="s">
        <v>16</v>
      </c>
      <c r="J314" s="179" t="s">
        <v>17</v>
      </c>
      <c r="K314" s="179" t="s">
        <v>18</v>
      </c>
      <c r="L314" s="179" t="s">
        <v>19</v>
      </c>
      <c r="M314" s="179" t="s">
        <v>20</v>
      </c>
      <c r="N314" s="179" t="s">
        <v>21</v>
      </c>
      <c r="O314" s="179" t="s">
        <v>100</v>
      </c>
    </row>
    <row r="315" spans="1:15" s="43" customFormat="1" ht="31.2" customHeight="1">
      <c r="A315" s="1" t="s">
        <v>22</v>
      </c>
      <c r="B315" s="82" t="s">
        <v>228</v>
      </c>
      <c r="C315" s="15" t="s">
        <v>39</v>
      </c>
      <c r="D315" s="68">
        <v>0</v>
      </c>
      <c r="E315" s="79">
        <v>2000</v>
      </c>
      <c r="F315" s="78">
        <v>500</v>
      </c>
      <c r="G315" s="47">
        <f t="shared" ref="G315:G322" si="31">D315+E315+F315</f>
        <v>2500</v>
      </c>
      <c r="H315" s="185"/>
      <c r="I315" s="9" t="e">
        <f t="shared" ref="I315:I322" si="32">ROUND(G315/H315,2)</f>
        <v>#DIV/0!</v>
      </c>
      <c r="J315" s="205">
        <v>0</v>
      </c>
      <c r="K315" s="183" t="e">
        <f t="shared" ref="K315:K322" si="33">ROUND(I315*J315,2)</f>
        <v>#DIV/0!</v>
      </c>
      <c r="L315" s="186">
        <v>0.08</v>
      </c>
      <c r="M315" s="183" t="e">
        <f t="shared" ref="M315:M322" si="34">ROUND(K315*L315+K315,2)</f>
        <v>#DIV/0!</v>
      </c>
      <c r="N315" s="187"/>
      <c r="O315" s="187"/>
    </row>
    <row r="316" spans="1:15" s="43" customFormat="1" ht="58.2" customHeight="1">
      <c r="A316" s="1" t="s">
        <v>28</v>
      </c>
      <c r="B316" s="82" t="s">
        <v>229</v>
      </c>
      <c r="C316" s="15" t="s">
        <v>39</v>
      </c>
      <c r="D316" s="68">
        <v>400</v>
      </c>
      <c r="E316" s="79">
        <v>5000</v>
      </c>
      <c r="F316" s="79">
        <v>3000</v>
      </c>
      <c r="G316" s="47">
        <f t="shared" si="31"/>
        <v>8400</v>
      </c>
      <c r="H316" s="185"/>
      <c r="I316" s="9" t="e">
        <f t="shared" si="32"/>
        <v>#DIV/0!</v>
      </c>
      <c r="J316" s="205">
        <v>0</v>
      </c>
      <c r="K316" s="183" t="e">
        <f t="shared" si="33"/>
        <v>#DIV/0!</v>
      </c>
      <c r="L316" s="186">
        <v>0.08</v>
      </c>
      <c r="M316" s="183" t="e">
        <f t="shared" si="34"/>
        <v>#DIV/0!</v>
      </c>
      <c r="N316" s="187"/>
      <c r="O316" s="187"/>
    </row>
    <row r="317" spans="1:15" s="43" customFormat="1" ht="37.200000000000003" customHeight="1">
      <c r="A317" s="1" t="s">
        <v>29</v>
      </c>
      <c r="B317" s="82" t="s">
        <v>230</v>
      </c>
      <c r="C317" s="15" t="s">
        <v>39</v>
      </c>
      <c r="D317" s="68">
        <v>0</v>
      </c>
      <c r="E317" s="79">
        <v>20000</v>
      </c>
      <c r="F317" s="79">
        <v>2000</v>
      </c>
      <c r="G317" s="47">
        <f t="shared" si="31"/>
        <v>22000</v>
      </c>
      <c r="H317" s="185"/>
      <c r="I317" s="9" t="e">
        <f t="shared" si="32"/>
        <v>#DIV/0!</v>
      </c>
      <c r="J317" s="205">
        <v>0</v>
      </c>
      <c r="K317" s="183" t="e">
        <f t="shared" si="33"/>
        <v>#DIV/0!</v>
      </c>
      <c r="L317" s="186">
        <v>0.08</v>
      </c>
      <c r="M317" s="183" t="e">
        <f t="shared" si="34"/>
        <v>#DIV/0!</v>
      </c>
      <c r="N317" s="187"/>
      <c r="O317" s="187"/>
    </row>
    <row r="318" spans="1:15" s="43" customFormat="1" ht="33.6" customHeight="1">
      <c r="A318" s="1" t="s">
        <v>30</v>
      </c>
      <c r="B318" s="82" t="s">
        <v>231</v>
      </c>
      <c r="C318" s="15" t="s">
        <v>39</v>
      </c>
      <c r="D318" s="68">
        <v>0</v>
      </c>
      <c r="E318" s="78">
        <v>0</v>
      </c>
      <c r="F318" s="79">
        <v>1700</v>
      </c>
      <c r="G318" s="47">
        <f t="shared" si="31"/>
        <v>1700</v>
      </c>
      <c r="H318" s="185"/>
      <c r="I318" s="9" t="e">
        <f t="shared" si="32"/>
        <v>#DIV/0!</v>
      </c>
      <c r="J318" s="205">
        <v>0</v>
      </c>
      <c r="K318" s="183" t="e">
        <f t="shared" si="33"/>
        <v>#DIV/0!</v>
      </c>
      <c r="L318" s="186">
        <v>0.08</v>
      </c>
      <c r="M318" s="183" t="e">
        <f t="shared" si="34"/>
        <v>#DIV/0!</v>
      </c>
      <c r="N318" s="187"/>
      <c r="O318" s="187"/>
    </row>
    <row r="319" spans="1:15" s="43" customFormat="1" ht="36.6" customHeight="1">
      <c r="A319" s="1" t="s">
        <v>32</v>
      </c>
      <c r="B319" s="82" t="s">
        <v>232</v>
      </c>
      <c r="C319" s="15" t="s">
        <v>39</v>
      </c>
      <c r="D319" s="68">
        <v>250</v>
      </c>
      <c r="E319" s="78">
        <v>0</v>
      </c>
      <c r="F319" s="78">
        <v>960</v>
      </c>
      <c r="G319" s="47">
        <f t="shared" si="31"/>
        <v>1210</v>
      </c>
      <c r="H319" s="185"/>
      <c r="I319" s="9" t="e">
        <f t="shared" si="32"/>
        <v>#DIV/0!</v>
      </c>
      <c r="J319" s="205">
        <v>0</v>
      </c>
      <c r="K319" s="183" t="e">
        <f t="shared" si="33"/>
        <v>#DIV/0!</v>
      </c>
      <c r="L319" s="186">
        <v>0.08</v>
      </c>
      <c r="M319" s="183" t="e">
        <f t="shared" si="34"/>
        <v>#DIV/0!</v>
      </c>
      <c r="N319" s="187"/>
      <c r="O319" s="187"/>
    </row>
    <row r="320" spans="1:15" s="43" customFormat="1" ht="34.799999999999997" customHeight="1">
      <c r="A320" s="1" t="s">
        <v>33</v>
      </c>
      <c r="B320" s="82" t="s">
        <v>233</v>
      </c>
      <c r="C320" s="15" t="s">
        <v>39</v>
      </c>
      <c r="D320" s="68">
        <v>0</v>
      </c>
      <c r="E320" s="79">
        <v>18720</v>
      </c>
      <c r="F320" s="79">
        <v>1700</v>
      </c>
      <c r="G320" s="47">
        <f t="shared" si="31"/>
        <v>20420</v>
      </c>
      <c r="H320" s="185"/>
      <c r="I320" s="9" t="e">
        <f t="shared" si="32"/>
        <v>#DIV/0!</v>
      </c>
      <c r="J320" s="205">
        <v>0</v>
      </c>
      <c r="K320" s="183" t="e">
        <f t="shared" si="33"/>
        <v>#DIV/0!</v>
      </c>
      <c r="L320" s="186">
        <v>0.08</v>
      </c>
      <c r="M320" s="183" t="e">
        <f t="shared" si="34"/>
        <v>#DIV/0!</v>
      </c>
      <c r="N320" s="187"/>
      <c r="O320" s="187"/>
    </row>
    <row r="321" spans="1:15" s="43" customFormat="1" ht="31.8" customHeight="1">
      <c r="A321" s="1" t="s">
        <v>34</v>
      </c>
      <c r="B321" s="82" t="s">
        <v>234</v>
      </c>
      <c r="C321" s="15" t="s">
        <v>39</v>
      </c>
      <c r="D321" s="68">
        <v>1500</v>
      </c>
      <c r="E321" s="79">
        <v>38400</v>
      </c>
      <c r="F321" s="79">
        <v>3000</v>
      </c>
      <c r="G321" s="47">
        <f t="shared" si="31"/>
        <v>42900</v>
      </c>
      <c r="H321" s="185"/>
      <c r="I321" s="9" t="e">
        <f t="shared" si="32"/>
        <v>#DIV/0!</v>
      </c>
      <c r="J321" s="205">
        <v>0</v>
      </c>
      <c r="K321" s="183" t="e">
        <f t="shared" si="33"/>
        <v>#DIV/0!</v>
      </c>
      <c r="L321" s="186">
        <v>0.08</v>
      </c>
      <c r="M321" s="183" t="e">
        <f t="shared" si="34"/>
        <v>#DIV/0!</v>
      </c>
      <c r="N321" s="187"/>
      <c r="O321" s="187"/>
    </row>
    <row r="322" spans="1:15" s="43" customFormat="1" ht="33.6" customHeight="1">
      <c r="A322" s="1" t="s">
        <v>35</v>
      </c>
      <c r="B322" s="82" t="s">
        <v>235</v>
      </c>
      <c r="C322" s="15" t="s">
        <v>39</v>
      </c>
      <c r="D322" s="68">
        <v>250</v>
      </c>
      <c r="E322" s="79">
        <v>1000</v>
      </c>
      <c r="F322" s="79">
        <v>1200</v>
      </c>
      <c r="G322" s="47">
        <f t="shared" si="31"/>
        <v>2450</v>
      </c>
      <c r="H322" s="185"/>
      <c r="I322" s="9" t="e">
        <f t="shared" si="32"/>
        <v>#DIV/0!</v>
      </c>
      <c r="J322" s="205">
        <v>0.16</v>
      </c>
      <c r="K322" s="183" t="e">
        <f t="shared" si="33"/>
        <v>#DIV/0!</v>
      </c>
      <c r="L322" s="186">
        <v>0.08</v>
      </c>
      <c r="M322" s="183" t="e">
        <f t="shared" si="34"/>
        <v>#DIV/0!</v>
      </c>
      <c r="N322" s="198"/>
      <c r="O322" s="198"/>
    </row>
    <row r="323" spans="1:15" s="43" customFormat="1">
      <c r="B323" s="2" t="s">
        <v>23</v>
      </c>
      <c r="C323" s="2"/>
      <c r="D323" s="2"/>
      <c r="E323" s="2"/>
      <c r="F323" s="2"/>
      <c r="G323" s="3"/>
      <c r="H323" s="3"/>
      <c r="J323" s="3" t="s">
        <v>24</v>
      </c>
      <c r="K323" s="184" t="e">
        <f>SUM(K315:K322)</f>
        <v>#DIV/0!</v>
      </c>
      <c r="L323" s="4"/>
      <c r="M323" s="184" t="e">
        <f>SUM(M315:M322)</f>
        <v>#DIV/0!</v>
      </c>
      <c r="N323" s="3"/>
      <c r="O323" s="3"/>
    </row>
    <row r="324" spans="1:15" s="43" customFormat="1">
      <c r="A324" s="5" t="s">
        <v>25</v>
      </c>
      <c r="B324" s="6" t="s">
        <v>31</v>
      </c>
      <c r="C324" s="6"/>
      <c r="D324" s="6"/>
      <c r="E324" s="6"/>
      <c r="F324" s="6"/>
      <c r="G324" s="6"/>
      <c r="H324" s="6"/>
      <c r="I324" s="6"/>
      <c r="J324" s="5"/>
    </row>
    <row r="325" spans="1:15" s="43" customFormat="1">
      <c r="A325" s="5" t="s">
        <v>25</v>
      </c>
      <c r="B325" s="6" t="s">
        <v>103</v>
      </c>
      <c r="C325" s="6"/>
      <c r="D325" s="6"/>
      <c r="E325" s="6"/>
      <c r="F325" s="6"/>
      <c r="G325" s="6"/>
      <c r="H325" s="6"/>
      <c r="I325" s="6"/>
      <c r="J325" s="5"/>
      <c r="N325" s="6"/>
      <c r="O325" s="6"/>
    </row>
    <row r="326" spans="1:15" s="43" customFormat="1">
      <c r="A326" s="5" t="s">
        <v>25</v>
      </c>
      <c r="B326" s="189" t="s">
        <v>26</v>
      </c>
      <c r="C326" s="189"/>
      <c r="D326" s="189"/>
      <c r="E326" s="189"/>
      <c r="F326" s="189"/>
      <c r="G326" s="190"/>
      <c r="H326" s="190"/>
      <c r="I326" s="190"/>
      <c r="J326" s="191"/>
      <c r="K326" s="192"/>
      <c r="L326" s="192"/>
      <c r="M326" s="192"/>
      <c r="N326" s="190"/>
      <c r="O326" s="190"/>
    </row>
    <row r="327" spans="1:15" s="43" customFormat="1">
      <c r="B327" s="192" t="s">
        <v>108</v>
      </c>
      <c r="C327" s="192"/>
      <c r="D327" s="192"/>
      <c r="E327" s="192"/>
      <c r="F327" s="192"/>
      <c r="G327" s="192"/>
      <c r="H327" s="192"/>
      <c r="I327" s="192"/>
      <c r="J327" s="193"/>
      <c r="K327" s="192"/>
      <c r="L327" s="192"/>
      <c r="M327" s="192"/>
      <c r="N327" s="192"/>
      <c r="O327" s="192"/>
    </row>
    <row r="328" spans="1:15" s="43" customFormat="1" ht="18" customHeight="1">
      <c r="A328" s="5"/>
      <c r="B328" s="7"/>
      <c r="C328" s="7"/>
      <c r="D328" s="7"/>
      <c r="E328" s="7"/>
      <c r="F328" s="7"/>
      <c r="G328" s="7"/>
      <c r="H328" s="7"/>
      <c r="I328" s="7"/>
      <c r="J328" s="62"/>
      <c r="K328" s="7"/>
      <c r="L328" s="8"/>
      <c r="M328" s="8"/>
      <c r="N328" s="8"/>
      <c r="O328" s="8"/>
    </row>
    <row r="329" spans="1:15" s="43" customFormat="1">
      <c r="H329" s="12" t="s">
        <v>27</v>
      </c>
      <c r="I329" s="12"/>
      <c r="J329" s="46"/>
      <c r="K329" s="12"/>
      <c r="L329" s="12"/>
      <c r="M329" s="12"/>
      <c r="N329" s="12"/>
      <c r="O329" s="12"/>
    </row>
    <row r="330" spans="1:15" s="43" customFormat="1">
      <c r="B330" s="48" t="s">
        <v>148</v>
      </c>
      <c r="C330" s="48"/>
      <c r="E330" s="249"/>
      <c r="F330" s="249"/>
      <c r="G330" s="250"/>
      <c r="H330" s="49"/>
      <c r="I330" s="49"/>
      <c r="J330" s="251"/>
      <c r="K330" s="49"/>
      <c r="L330" s="134"/>
      <c r="M330" s="246"/>
      <c r="N330" s="243"/>
      <c r="O330" s="243"/>
    </row>
    <row r="331" spans="1:15" s="43" customFormat="1" ht="73.8" customHeight="1">
      <c r="A331" s="179" t="s">
        <v>0</v>
      </c>
      <c r="B331" s="179" t="s">
        <v>99</v>
      </c>
      <c r="C331" s="179" t="s">
        <v>98</v>
      </c>
      <c r="D331" s="180" t="s">
        <v>1</v>
      </c>
      <c r="E331" s="180" t="s">
        <v>2</v>
      </c>
      <c r="F331" s="180" t="s">
        <v>3</v>
      </c>
      <c r="G331" s="179" t="s">
        <v>4</v>
      </c>
      <c r="H331" s="179" t="s">
        <v>5</v>
      </c>
      <c r="I331" s="179" t="s">
        <v>104</v>
      </c>
      <c r="J331" s="181" t="s">
        <v>110</v>
      </c>
      <c r="K331" s="181" t="s">
        <v>105</v>
      </c>
      <c r="L331" s="179" t="s">
        <v>6</v>
      </c>
      <c r="M331" s="179" t="s">
        <v>96</v>
      </c>
      <c r="N331" s="179" t="s">
        <v>97</v>
      </c>
      <c r="O331" s="179" t="s">
        <v>7</v>
      </c>
    </row>
    <row r="332" spans="1:15" s="43" customFormat="1">
      <c r="A332" s="179" t="s">
        <v>8</v>
      </c>
      <c r="B332" s="179" t="s">
        <v>9</v>
      </c>
      <c r="C332" s="179" t="s">
        <v>10</v>
      </c>
      <c r="D332" s="179" t="s">
        <v>11</v>
      </c>
      <c r="E332" s="179" t="s">
        <v>12</v>
      </c>
      <c r="F332" s="179" t="s">
        <v>13</v>
      </c>
      <c r="G332" s="179" t="s">
        <v>14</v>
      </c>
      <c r="H332" s="179" t="s">
        <v>15</v>
      </c>
      <c r="I332" s="182" t="s">
        <v>16</v>
      </c>
      <c r="J332" s="179" t="s">
        <v>17</v>
      </c>
      <c r="K332" s="179" t="s">
        <v>18</v>
      </c>
      <c r="L332" s="179" t="s">
        <v>19</v>
      </c>
      <c r="M332" s="179" t="s">
        <v>20</v>
      </c>
      <c r="N332" s="179" t="s">
        <v>21</v>
      </c>
      <c r="O332" s="179" t="s">
        <v>100</v>
      </c>
    </row>
    <row r="333" spans="1:15" s="43" customFormat="1" ht="181.2" customHeight="1">
      <c r="A333" s="1" t="s">
        <v>22</v>
      </c>
      <c r="B333" s="282" t="s">
        <v>403</v>
      </c>
      <c r="C333" s="15" t="s">
        <v>39</v>
      </c>
      <c r="D333" s="87">
        <v>10000</v>
      </c>
      <c r="E333" s="59">
        <v>45500</v>
      </c>
      <c r="F333" s="79">
        <v>5000</v>
      </c>
      <c r="G333" s="47">
        <f t="shared" ref="G333:G360" si="35">D333+E333+F333</f>
        <v>60500</v>
      </c>
      <c r="H333" s="185"/>
      <c r="I333" s="9" t="e">
        <f t="shared" ref="I333:I360" si="36">ROUND(G333/H333,2)</f>
        <v>#DIV/0!</v>
      </c>
      <c r="J333" s="334">
        <v>0</v>
      </c>
      <c r="K333" s="183" t="e">
        <f t="shared" ref="K333:K360" si="37">ROUND(I333*J333,2)</f>
        <v>#DIV/0!</v>
      </c>
      <c r="L333" s="186">
        <v>0.08</v>
      </c>
      <c r="M333" s="183" t="e">
        <f t="shared" ref="M333:M360" si="38">ROUND(K333*L333+K333,2)</f>
        <v>#DIV/0!</v>
      </c>
      <c r="N333" s="187"/>
      <c r="O333" s="187"/>
    </row>
    <row r="334" spans="1:15" s="43" customFormat="1" ht="178.2" customHeight="1">
      <c r="A334" s="1" t="s">
        <v>28</v>
      </c>
      <c r="B334" s="346" t="s">
        <v>528</v>
      </c>
      <c r="C334" s="15" t="s">
        <v>39</v>
      </c>
      <c r="D334" s="68">
        <v>36000</v>
      </c>
      <c r="E334" s="57">
        <v>5000</v>
      </c>
      <c r="F334" s="78">
        <v>0</v>
      </c>
      <c r="G334" s="47">
        <f t="shared" si="35"/>
        <v>41000</v>
      </c>
      <c r="H334" s="185"/>
      <c r="I334" s="9" t="e">
        <f t="shared" si="36"/>
        <v>#DIV/0!</v>
      </c>
      <c r="J334" s="334">
        <v>0</v>
      </c>
      <c r="K334" s="183" t="e">
        <f t="shared" si="37"/>
        <v>#DIV/0!</v>
      </c>
      <c r="L334" s="186">
        <v>0.08</v>
      </c>
      <c r="M334" s="183" t="e">
        <f t="shared" si="38"/>
        <v>#DIV/0!</v>
      </c>
      <c r="N334" s="187"/>
      <c r="O334" s="187"/>
    </row>
    <row r="335" spans="1:15" s="43" customFormat="1">
      <c r="B335" s="48" t="s">
        <v>148</v>
      </c>
      <c r="C335" s="48"/>
      <c r="E335" s="249"/>
      <c r="F335" s="249"/>
      <c r="G335" s="250"/>
      <c r="H335" s="49"/>
      <c r="I335" s="49"/>
      <c r="J335" s="251"/>
      <c r="K335" s="49"/>
      <c r="L335" s="134"/>
      <c r="M335" s="246"/>
      <c r="N335" s="243"/>
      <c r="O335" s="243"/>
    </row>
    <row r="336" spans="1:15" s="43" customFormat="1" ht="73.8" customHeight="1">
      <c r="A336" s="179" t="s">
        <v>0</v>
      </c>
      <c r="B336" s="179" t="s">
        <v>99</v>
      </c>
      <c r="C336" s="179" t="s">
        <v>98</v>
      </c>
      <c r="D336" s="180" t="s">
        <v>1</v>
      </c>
      <c r="E336" s="180" t="s">
        <v>2</v>
      </c>
      <c r="F336" s="180" t="s">
        <v>3</v>
      </c>
      <c r="G336" s="179" t="s">
        <v>4</v>
      </c>
      <c r="H336" s="179" t="s">
        <v>5</v>
      </c>
      <c r="I336" s="179" t="s">
        <v>104</v>
      </c>
      <c r="J336" s="181" t="s">
        <v>110</v>
      </c>
      <c r="K336" s="181" t="s">
        <v>105</v>
      </c>
      <c r="L336" s="179" t="s">
        <v>6</v>
      </c>
      <c r="M336" s="179" t="s">
        <v>96</v>
      </c>
      <c r="N336" s="179" t="s">
        <v>97</v>
      </c>
      <c r="O336" s="179" t="s">
        <v>7</v>
      </c>
    </row>
    <row r="337" spans="1:15" s="43" customFormat="1">
      <c r="A337" s="179" t="s">
        <v>8</v>
      </c>
      <c r="B337" s="179" t="s">
        <v>9</v>
      </c>
      <c r="C337" s="179" t="s">
        <v>10</v>
      </c>
      <c r="D337" s="179" t="s">
        <v>11</v>
      </c>
      <c r="E337" s="179" t="s">
        <v>12</v>
      </c>
      <c r="F337" s="179" t="s">
        <v>13</v>
      </c>
      <c r="G337" s="179" t="s">
        <v>14</v>
      </c>
      <c r="H337" s="179" t="s">
        <v>15</v>
      </c>
      <c r="I337" s="182" t="s">
        <v>16</v>
      </c>
      <c r="J337" s="179" t="s">
        <v>17</v>
      </c>
      <c r="K337" s="179" t="s">
        <v>18</v>
      </c>
      <c r="L337" s="179" t="s">
        <v>19</v>
      </c>
      <c r="M337" s="179" t="s">
        <v>20</v>
      </c>
      <c r="N337" s="179" t="s">
        <v>21</v>
      </c>
      <c r="O337" s="179" t="s">
        <v>100</v>
      </c>
    </row>
    <row r="338" spans="1:15" s="43" customFormat="1" ht="221.4" customHeight="1">
      <c r="A338" s="1" t="s">
        <v>29</v>
      </c>
      <c r="B338" s="282" t="s">
        <v>404</v>
      </c>
      <c r="C338" s="15" t="s">
        <v>39</v>
      </c>
      <c r="D338" s="68">
        <v>100</v>
      </c>
      <c r="E338" s="59">
        <v>1200</v>
      </c>
      <c r="F338" s="78">
        <v>500</v>
      </c>
      <c r="G338" s="47">
        <f t="shared" si="35"/>
        <v>1800</v>
      </c>
      <c r="H338" s="185"/>
      <c r="I338" s="9" t="e">
        <f t="shared" si="36"/>
        <v>#DIV/0!</v>
      </c>
      <c r="J338" s="205">
        <v>0</v>
      </c>
      <c r="K338" s="183" t="e">
        <f t="shared" si="37"/>
        <v>#DIV/0!</v>
      </c>
      <c r="L338" s="186">
        <v>0.08</v>
      </c>
      <c r="M338" s="183" t="e">
        <f t="shared" si="38"/>
        <v>#DIV/0!</v>
      </c>
      <c r="N338" s="187"/>
      <c r="O338" s="187"/>
    </row>
    <row r="339" spans="1:15" s="43" customFormat="1" ht="151.19999999999999" customHeight="1">
      <c r="A339" s="1" t="s">
        <v>30</v>
      </c>
      <c r="B339" s="282" t="s">
        <v>405</v>
      </c>
      <c r="C339" s="15" t="s">
        <v>39</v>
      </c>
      <c r="D339" s="68">
        <v>250</v>
      </c>
      <c r="E339" s="59">
        <v>1200</v>
      </c>
      <c r="F339" s="78">
        <v>500</v>
      </c>
      <c r="G339" s="47">
        <f t="shared" si="35"/>
        <v>1950</v>
      </c>
      <c r="H339" s="185"/>
      <c r="I339" s="9" t="e">
        <f t="shared" si="36"/>
        <v>#DIV/0!</v>
      </c>
      <c r="J339" s="205">
        <v>0</v>
      </c>
      <c r="K339" s="183" t="e">
        <f t="shared" si="37"/>
        <v>#DIV/0!</v>
      </c>
      <c r="L339" s="186">
        <v>0.08</v>
      </c>
      <c r="M339" s="183" t="e">
        <f t="shared" si="38"/>
        <v>#DIV/0!</v>
      </c>
      <c r="N339" s="187"/>
      <c r="O339" s="187"/>
    </row>
    <row r="340" spans="1:15" s="43" customFormat="1" ht="23.4" customHeight="1">
      <c r="A340" s="1" t="s">
        <v>32</v>
      </c>
      <c r="B340" s="311" t="s">
        <v>149</v>
      </c>
      <c r="C340" s="15" t="s">
        <v>39</v>
      </c>
      <c r="D340" s="68">
        <v>250</v>
      </c>
      <c r="E340" s="58">
        <v>50</v>
      </c>
      <c r="F340" s="78">
        <v>50</v>
      </c>
      <c r="G340" s="47">
        <f t="shared" si="35"/>
        <v>350</v>
      </c>
      <c r="H340" s="185"/>
      <c r="I340" s="9" t="e">
        <f t="shared" si="36"/>
        <v>#DIV/0!</v>
      </c>
      <c r="J340" s="205">
        <v>0</v>
      </c>
      <c r="K340" s="183" t="e">
        <f t="shared" si="37"/>
        <v>#DIV/0!</v>
      </c>
      <c r="L340" s="186">
        <v>0.08</v>
      </c>
      <c r="M340" s="183" t="e">
        <f t="shared" si="38"/>
        <v>#DIV/0!</v>
      </c>
      <c r="N340" s="187"/>
      <c r="O340" s="187"/>
    </row>
    <row r="341" spans="1:15" s="43" customFormat="1" ht="42.6" customHeight="1">
      <c r="A341" s="1" t="s">
        <v>33</v>
      </c>
      <c r="B341" s="302" t="s">
        <v>406</v>
      </c>
      <c r="C341" s="15" t="s">
        <v>39</v>
      </c>
      <c r="D341" s="68">
        <v>0</v>
      </c>
      <c r="E341" s="58">
        <v>300</v>
      </c>
      <c r="F341" s="78">
        <v>50</v>
      </c>
      <c r="G341" s="47">
        <f t="shared" si="35"/>
        <v>350</v>
      </c>
      <c r="H341" s="185"/>
      <c r="I341" s="9" t="e">
        <f t="shared" si="36"/>
        <v>#DIV/0!</v>
      </c>
      <c r="J341" s="205">
        <v>0</v>
      </c>
      <c r="K341" s="183" t="e">
        <f t="shared" si="37"/>
        <v>#DIV/0!</v>
      </c>
      <c r="L341" s="186">
        <v>0.08</v>
      </c>
      <c r="M341" s="183" t="e">
        <f t="shared" si="38"/>
        <v>#DIV/0!</v>
      </c>
      <c r="N341" s="187"/>
      <c r="O341" s="187"/>
    </row>
    <row r="342" spans="1:15" s="43" customFormat="1">
      <c r="B342" s="48" t="s">
        <v>148</v>
      </c>
      <c r="C342" s="48"/>
      <c r="E342" s="249"/>
      <c r="F342" s="249"/>
      <c r="G342" s="250"/>
      <c r="H342" s="49"/>
      <c r="I342" s="49"/>
      <c r="J342" s="251"/>
      <c r="K342" s="49"/>
      <c r="L342" s="134"/>
      <c r="M342" s="246"/>
      <c r="N342" s="243"/>
      <c r="O342" s="243"/>
    </row>
    <row r="343" spans="1:15" s="43" customFormat="1" ht="73.8" customHeight="1">
      <c r="A343" s="179" t="s">
        <v>0</v>
      </c>
      <c r="B343" s="179" t="s">
        <v>99</v>
      </c>
      <c r="C343" s="179" t="s">
        <v>98</v>
      </c>
      <c r="D343" s="180" t="s">
        <v>1</v>
      </c>
      <c r="E343" s="180" t="s">
        <v>2</v>
      </c>
      <c r="F343" s="180" t="s">
        <v>3</v>
      </c>
      <c r="G343" s="179" t="s">
        <v>4</v>
      </c>
      <c r="H343" s="179" t="s">
        <v>5</v>
      </c>
      <c r="I343" s="179" t="s">
        <v>104</v>
      </c>
      <c r="J343" s="181" t="s">
        <v>110</v>
      </c>
      <c r="K343" s="181" t="s">
        <v>105</v>
      </c>
      <c r="L343" s="179" t="s">
        <v>6</v>
      </c>
      <c r="M343" s="179" t="s">
        <v>96</v>
      </c>
      <c r="N343" s="179" t="s">
        <v>97</v>
      </c>
      <c r="O343" s="179" t="s">
        <v>7</v>
      </c>
    </row>
    <row r="344" spans="1:15" s="43" customFormat="1">
      <c r="A344" s="179" t="s">
        <v>8</v>
      </c>
      <c r="B344" s="179" t="s">
        <v>9</v>
      </c>
      <c r="C344" s="179" t="s">
        <v>10</v>
      </c>
      <c r="D344" s="179" t="s">
        <v>11</v>
      </c>
      <c r="E344" s="179" t="s">
        <v>12</v>
      </c>
      <c r="F344" s="179" t="s">
        <v>13</v>
      </c>
      <c r="G344" s="179" t="s">
        <v>14</v>
      </c>
      <c r="H344" s="179" t="s">
        <v>15</v>
      </c>
      <c r="I344" s="182" t="s">
        <v>16</v>
      </c>
      <c r="J344" s="179" t="s">
        <v>17</v>
      </c>
      <c r="K344" s="179" t="s">
        <v>18</v>
      </c>
      <c r="L344" s="179" t="s">
        <v>19</v>
      </c>
      <c r="M344" s="179" t="s">
        <v>20</v>
      </c>
      <c r="N344" s="179" t="s">
        <v>21</v>
      </c>
      <c r="O344" s="179" t="s">
        <v>100</v>
      </c>
    </row>
    <row r="345" spans="1:15" s="43" customFormat="1" ht="37.200000000000003" customHeight="1">
      <c r="A345" s="1" t="s">
        <v>34</v>
      </c>
      <c r="B345" s="303" t="s">
        <v>407</v>
      </c>
      <c r="C345" s="15" t="s">
        <v>39</v>
      </c>
      <c r="D345" s="68">
        <v>0</v>
      </c>
      <c r="E345" s="14">
        <v>1500</v>
      </c>
      <c r="F345" s="78">
        <v>500</v>
      </c>
      <c r="G345" s="47">
        <f t="shared" si="35"/>
        <v>2000</v>
      </c>
      <c r="H345" s="185"/>
      <c r="I345" s="9" t="e">
        <f t="shared" si="36"/>
        <v>#DIV/0!</v>
      </c>
      <c r="J345" s="214">
        <v>0</v>
      </c>
      <c r="K345" s="183" t="e">
        <f t="shared" si="37"/>
        <v>#DIV/0!</v>
      </c>
      <c r="L345" s="186">
        <v>0.08</v>
      </c>
      <c r="M345" s="183" t="e">
        <f t="shared" si="38"/>
        <v>#DIV/0!</v>
      </c>
      <c r="N345" s="187"/>
      <c r="O345" s="187"/>
    </row>
    <row r="346" spans="1:15" s="43" customFormat="1" ht="48" customHeight="1">
      <c r="A346" s="1" t="s">
        <v>35</v>
      </c>
      <c r="B346" s="346" t="s">
        <v>529</v>
      </c>
      <c r="C346" s="15" t="s">
        <v>39</v>
      </c>
      <c r="D346" s="87">
        <v>3000</v>
      </c>
      <c r="E346" s="59">
        <v>13200</v>
      </c>
      <c r="F346" s="78">
        <v>1500</v>
      </c>
      <c r="G346" s="47">
        <f t="shared" si="35"/>
        <v>17700</v>
      </c>
      <c r="H346" s="185"/>
      <c r="I346" s="9" t="e">
        <f t="shared" si="36"/>
        <v>#DIV/0!</v>
      </c>
      <c r="J346" s="205">
        <v>0</v>
      </c>
      <c r="K346" s="183" t="e">
        <f t="shared" si="37"/>
        <v>#DIV/0!</v>
      </c>
      <c r="L346" s="186">
        <v>0.08</v>
      </c>
      <c r="M346" s="183" t="e">
        <f t="shared" si="38"/>
        <v>#DIV/0!</v>
      </c>
      <c r="N346" s="187"/>
      <c r="O346" s="187"/>
    </row>
    <row r="347" spans="1:15" s="43" customFormat="1" ht="108" customHeight="1">
      <c r="A347" s="1" t="s">
        <v>36</v>
      </c>
      <c r="B347" s="282" t="s">
        <v>408</v>
      </c>
      <c r="C347" s="15" t="s">
        <v>39</v>
      </c>
      <c r="D347" s="68">
        <v>1000</v>
      </c>
      <c r="E347" s="59">
        <v>1200</v>
      </c>
      <c r="F347" s="78">
        <v>500</v>
      </c>
      <c r="G347" s="47">
        <f t="shared" si="35"/>
        <v>2700</v>
      </c>
      <c r="H347" s="185"/>
      <c r="I347" s="9" t="e">
        <f t="shared" si="36"/>
        <v>#DIV/0!</v>
      </c>
      <c r="J347" s="205">
        <v>0</v>
      </c>
      <c r="K347" s="183" t="e">
        <f t="shared" si="37"/>
        <v>#DIV/0!</v>
      </c>
      <c r="L347" s="186">
        <v>0.08</v>
      </c>
      <c r="M347" s="183" t="e">
        <f t="shared" si="38"/>
        <v>#DIV/0!</v>
      </c>
      <c r="N347" s="187"/>
      <c r="O347" s="187"/>
    </row>
    <row r="348" spans="1:15" s="43" customFormat="1" ht="24.6" customHeight="1">
      <c r="A348" s="1" t="s">
        <v>37</v>
      </c>
      <c r="B348" s="299" t="s">
        <v>150</v>
      </c>
      <c r="C348" s="58" t="s">
        <v>39</v>
      </c>
      <c r="D348" s="17">
        <v>0</v>
      </c>
      <c r="E348" s="58">
        <v>0</v>
      </c>
      <c r="F348" s="59">
        <v>7000</v>
      </c>
      <c r="G348" s="47">
        <f t="shared" si="35"/>
        <v>7000</v>
      </c>
      <c r="H348" s="185"/>
      <c r="I348" s="9" t="e">
        <f t="shared" si="36"/>
        <v>#DIV/0!</v>
      </c>
      <c r="J348" s="205">
        <v>0</v>
      </c>
      <c r="K348" s="183" t="e">
        <f t="shared" si="37"/>
        <v>#DIV/0!</v>
      </c>
      <c r="L348" s="186">
        <v>0.08</v>
      </c>
      <c r="M348" s="183" t="e">
        <f t="shared" si="38"/>
        <v>#DIV/0!</v>
      </c>
      <c r="N348" s="187"/>
      <c r="O348" s="187"/>
    </row>
    <row r="349" spans="1:15" s="43" customFormat="1" ht="22.8" customHeight="1">
      <c r="A349" s="1" t="s">
        <v>38</v>
      </c>
      <c r="B349" s="299" t="s">
        <v>151</v>
      </c>
      <c r="C349" s="58" t="s">
        <v>48</v>
      </c>
      <c r="D349" s="17">
        <v>0</v>
      </c>
      <c r="E349" s="58">
        <v>0</v>
      </c>
      <c r="F349" s="59">
        <v>7000</v>
      </c>
      <c r="G349" s="47">
        <f t="shared" si="35"/>
        <v>7000</v>
      </c>
      <c r="H349" s="185"/>
      <c r="I349" s="9" t="e">
        <f t="shared" si="36"/>
        <v>#DIV/0!</v>
      </c>
      <c r="J349" s="205">
        <v>0</v>
      </c>
      <c r="K349" s="183" t="e">
        <f t="shared" si="37"/>
        <v>#DIV/0!</v>
      </c>
      <c r="L349" s="186">
        <v>0.08</v>
      </c>
      <c r="M349" s="183" t="e">
        <f t="shared" si="38"/>
        <v>#DIV/0!</v>
      </c>
      <c r="N349" s="187"/>
      <c r="O349" s="187"/>
    </row>
    <row r="350" spans="1:15" s="43" customFormat="1" ht="21.6" customHeight="1">
      <c r="A350" s="1" t="s">
        <v>51</v>
      </c>
      <c r="B350" s="299" t="s">
        <v>152</v>
      </c>
      <c r="C350" s="58" t="s">
        <v>39</v>
      </c>
      <c r="D350" s="17">
        <v>0</v>
      </c>
      <c r="E350" s="58">
        <v>0</v>
      </c>
      <c r="F350" s="59">
        <v>12000</v>
      </c>
      <c r="G350" s="47">
        <f t="shared" si="35"/>
        <v>12000</v>
      </c>
      <c r="H350" s="185"/>
      <c r="I350" s="9" t="e">
        <f t="shared" si="36"/>
        <v>#DIV/0!</v>
      </c>
      <c r="J350" s="205">
        <v>0</v>
      </c>
      <c r="K350" s="183" t="e">
        <f t="shared" si="37"/>
        <v>#DIV/0!</v>
      </c>
      <c r="L350" s="186">
        <v>0.08</v>
      </c>
      <c r="M350" s="183" t="e">
        <f t="shared" si="38"/>
        <v>#DIV/0!</v>
      </c>
      <c r="N350" s="187"/>
      <c r="O350" s="187"/>
    </row>
    <row r="351" spans="1:15" s="43" customFormat="1">
      <c r="B351" s="48" t="s">
        <v>148</v>
      </c>
      <c r="C351" s="48"/>
      <c r="E351" s="249"/>
      <c r="F351" s="249"/>
      <c r="G351" s="250"/>
      <c r="H351" s="49"/>
      <c r="I351" s="49"/>
      <c r="J351" s="251"/>
      <c r="K351" s="49"/>
      <c r="L351" s="134"/>
      <c r="M351" s="246"/>
      <c r="N351" s="243"/>
      <c r="O351" s="243"/>
    </row>
    <row r="352" spans="1:15" s="43" customFormat="1" ht="73.8" customHeight="1">
      <c r="A352" s="179" t="s">
        <v>0</v>
      </c>
      <c r="B352" s="179" t="s">
        <v>99</v>
      </c>
      <c r="C352" s="179" t="s">
        <v>98</v>
      </c>
      <c r="D352" s="180" t="s">
        <v>1</v>
      </c>
      <c r="E352" s="180" t="s">
        <v>2</v>
      </c>
      <c r="F352" s="180" t="s">
        <v>3</v>
      </c>
      <c r="G352" s="179" t="s">
        <v>4</v>
      </c>
      <c r="H352" s="179" t="s">
        <v>5</v>
      </c>
      <c r="I352" s="179" t="s">
        <v>104</v>
      </c>
      <c r="J352" s="181" t="s">
        <v>110</v>
      </c>
      <c r="K352" s="181" t="s">
        <v>105</v>
      </c>
      <c r="L352" s="179" t="s">
        <v>6</v>
      </c>
      <c r="M352" s="179" t="s">
        <v>96</v>
      </c>
      <c r="N352" s="179" t="s">
        <v>97</v>
      </c>
      <c r="O352" s="179" t="s">
        <v>7</v>
      </c>
    </row>
    <row r="353" spans="1:17" s="43" customFormat="1">
      <c r="A353" s="179" t="s">
        <v>8</v>
      </c>
      <c r="B353" s="179" t="s">
        <v>9</v>
      </c>
      <c r="C353" s="179" t="s">
        <v>10</v>
      </c>
      <c r="D353" s="179" t="s">
        <v>11</v>
      </c>
      <c r="E353" s="179" t="s">
        <v>12</v>
      </c>
      <c r="F353" s="179" t="s">
        <v>13</v>
      </c>
      <c r="G353" s="179" t="s">
        <v>14</v>
      </c>
      <c r="H353" s="179" t="s">
        <v>15</v>
      </c>
      <c r="I353" s="182" t="s">
        <v>16</v>
      </c>
      <c r="J353" s="179" t="s">
        <v>17</v>
      </c>
      <c r="K353" s="179" t="s">
        <v>18</v>
      </c>
      <c r="L353" s="179" t="s">
        <v>19</v>
      </c>
      <c r="M353" s="179" t="s">
        <v>20</v>
      </c>
      <c r="N353" s="179" t="s">
        <v>21</v>
      </c>
      <c r="O353" s="179" t="s">
        <v>100</v>
      </c>
    </row>
    <row r="354" spans="1:17" s="43" customFormat="1" ht="223.2" customHeight="1">
      <c r="A354" s="1" t="s">
        <v>52</v>
      </c>
      <c r="B354" s="237" t="s">
        <v>409</v>
      </c>
      <c r="C354" s="15" t="s">
        <v>39</v>
      </c>
      <c r="D354" s="68">
        <v>0</v>
      </c>
      <c r="E354" s="56">
        <v>100</v>
      </c>
      <c r="F354" s="78">
        <v>0</v>
      </c>
      <c r="G354" s="47">
        <f t="shared" si="35"/>
        <v>100</v>
      </c>
      <c r="H354" s="41">
        <v>1</v>
      </c>
      <c r="I354" s="9">
        <f t="shared" si="36"/>
        <v>100</v>
      </c>
      <c r="J354" s="205">
        <v>0</v>
      </c>
      <c r="K354" s="183">
        <f t="shared" si="37"/>
        <v>0</v>
      </c>
      <c r="L354" s="186">
        <v>0.08</v>
      </c>
      <c r="M354" s="183">
        <f t="shared" si="38"/>
        <v>0</v>
      </c>
      <c r="N354" s="198"/>
      <c r="O354" s="198"/>
      <c r="Q354" s="43" t="s">
        <v>43</v>
      </c>
    </row>
    <row r="355" spans="1:17" s="43" customFormat="1" ht="85.8" customHeight="1">
      <c r="A355" s="1" t="s">
        <v>53</v>
      </c>
      <c r="B355" s="237" t="s">
        <v>410</v>
      </c>
      <c r="C355" s="15" t="s">
        <v>39</v>
      </c>
      <c r="D355" s="68">
        <v>0</v>
      </c>
      <c r="E355" s="56">
        <v>100</v>
      </c>
      <c r="F355" s="78">
        <v>0</v>
      </c>
      <c r="G355" s="47">
        <f t="shared" si="35"/>
        <v>100</v>
      </c>
      <c r="H355" s="185"/>
      <c r="I355" s="9" t="e">
        <f t="shared" si="36"/>
        <v>#DIV/0!</v>
      </c>
      <c r="J355" s="205">
        <v>0</v>
      </c>
      <c r="K355" s="183" t="e">
        <f t="shared" si="37"/>
        <v>#DIV/0!</v>
      </c>
      <c r="L355" s="186">
        <v>0.08</v>
      </c>
      <c r="M355" s="183" t="e">
        <f t="shared" si="38"/>
        <v>#DIV/0!</v>
      </c>
      <c r="N355" s="198"/>
      <c r="O355" s="187"/>
    </row>
    <row r="356" spans="1:17" s="43" customFormat="1" ht="69" customHeight="1">
      <c r="A356" s="1" t="s">
        <v>54</v>
      </c>
      <c r="B356" s="298" t="s">
        <v>411</v>
      </c>
      <c r="C356" s="15" t="s">
        <v>39</v>
      </c>
      <c r="D356" s="68">
        <v>0</v>
      </c>
      <c r="E356" s="15">
        <v>0</v>
      </c>
      <c r="F356" s="78">
        <v>40</v>
      </c>
      <c r="G356" s="47">
        <f t="shared" si="35"/>
        <v>40</v>
      </c>
      <c r="H356" s="185"/>
      <c r="I356" s="9" t="e">
        <f t="shared" si="36"/>
        <v>#DIV/0!</v>
      </c>
      <c r="J356" s="214">
        <v>0</v>
      </c>
      <c r="K356" s="183" t="e">
        <f t="shared" si="37"/>
        <v>#DIV/0!</v>
      </c>
      <c r="L356" s="186">
        <v>0.08</v>
      </c>
      <c r="M356" s="183" t="e">
        <f t="shared" si="38"/>
        <v>#DIV/0!</v>
      </c>
      <c r="N356" s="187"/>
      <c r="O356" s="187"/>
    </row>
    <row r="357" spans="1:17" s="43" customFormat="1">
      <c r="B357" s="48" t="s">
        <v>148</v>
      </c>
      <c r="C357" s="48"/>
      <c r="E357" s="249"/>
      <c r="F357" s="249"/>
      <c r="G357" s="250"/>
      <c r="H357" s="49"/>
      <c r="I357" s="49"/>
      <c r="J357" s="251"/>
      <c r="K357" s="49"/>
      <c r="L357" s="134"/>
      <c r="M357" s="246"/>
      <c r="N357" s="243"/>
      <c r="O357" s="243"/>
    </row>
    <row r="358" spans="1:17" s="43" customFormat="1" ht="73.8" customHeight="1">
      <c r="A358" s="179" t="s">
        <v>0</v>
      </c>
      <c r="B358" s="179" t="s">
        <v>99</v>
      </c>
      <c r="C358" s="179" t="s">
        <v>98</v>
      </c>
      <c r="D358" s="180" t="s">
        <v>1</v>
      </c>
      <c r="E358" s="180" t="s">
        <v>2</v>
      </c>
      <c r="F358" s="180" t="s">
        <v>3</v>
      </c>
      <c r="G358" s="179" t="s">
        <v>4</v>
      </c>
      <c r="H358" s="179" t="s">
        <v>5</v>
      </c>
      <c r="I358" s="179" t="s">
        <v>104</v>
      </c>
      <c r="J358" s="181" t="s">
        <v>110</v>
      </c>
      <c r="K358" s="181" t="s">
        <v>105</v>
      </c>
      <c r="L358" s="179" t="s">
        <v>6</v>
      </c>
      <c r="M358" s="179" t="s">
        <v>96</v>
      </c>
      <c r="N358" s="179" t="s">
        <v>97</v>
      </c>
      <c r="O358" s="179" t="s">
        <v>7</v>
      </c>
    </row>
    <row r="359" spans="1:17" s="43" customFormat="1">
      <c r="A359" s="179" t="s">
        <v>8</v>
      </c>
      <c r="B359" s="179" t="s">
        <v>9</v>
      </c>
      <c r="C359" s="179" t="s">
        <v>10</v>
      </c>
      <c r="D359" s="179" t="s">
        <v>11</v>
      </c>
      <c r="E359" s="179" t="s">
        <v>12</v>
      </c>
      <c r="F359" s="179" t="s">
        <v>13</v>
      </c>
      <c r="G359" s="179" t="s">
        <v>14</v>
      </c>
      <c r="H359" s="179" t="s">
        <v>15</v>
      </c>
      <c r="I359" s="182" t="s">
        <v>16</v>
      </c>
      <c r="J359" s="179" t="s">
        <v>17</v>
      </c>
      <c r="K359" s="179" t="s">
        <v>18</v>
      </c>
      <c r="L359" s="179" t="s">
        <v>19</v>
      </c>
      <c r="M359" s="179" t="s">
        <v>20</v>
      </c>
      <c r="N359" s="179" t="s">
        <v>21</v>
      </c>
      <c r="O359" s="179" t="s">
        <v>100</v>
      </c>
    </row>
    <row r="360" spans="1:17" s="43" customFormat="1" ht="221.4" customHeight="1">
      <c r="A360" s="1" t="s">
        <v>55</v>
      </c>
      <c r="B360" s="237" t="s">
        <v>476</v>
      </c>
      <c r="C360" s="15" t="s">
        <v>39</v>
      </c>
      <c r="D360" s="68">
        <v>250</v>
      </c>
      <c r="E360" s="56">
        <v>2500</v>
      </c>
      <c r="F360" s="78">
        <v>1200</v>
      </c>
      <c r="G360" s="47">
        <f t="shared" si="35"/>
        <v>3950</v>
      </c>
      <c r="H360" s="185"/>
      <c r="I360" s="9" t="e">
        <f t="shared" si="36"/>
        <v>#DIV/0!</v>
      </c>
      <c r="J360" s="203">
        <v>0</v>
      </c>
      <c r="K360" s="183" t="e">
        <f t="shared" si="37"/>
        <v>#DIV/0!</v>
      </c>
      <c r="L360" s="186">
        <v>0.08</v>
      </c>
      <c r="M360" s="183" t="e">
        <f t="shared" si="38"/>
        <v>#DIV/0!</v>
      </c>
      <c r="N360" s="187"/>
      <c r="O360" s="187"/>
    </row>
    <row r="361" spans="1:17" s="43" customFormat="1" ht="18" customHeight="1">
      <c r="B361" s="2" t="s">
        <v>23</v>
      </c>
      <c r="C361" s="2"/>
      <c r="D361" s="2"/>
      <c r="E361" s="2"/>
      <c r="F361" s="2"/>
      <c r="G361" s="3"/>
      <c r="H361" s="38"/>
      <c r="J361" s="3" t="s">
        <v>24</v>
      </c>
      <c r="K361" s="184" t="e">
        <f>SUM(K333:K360)</f>
        <v>#DIV/0!</v>
      </c>
      <c r="L361" s="4"/>
      <c r="M361" s="184" t="e">
        <f>SUM(M333:M360)</f>
        <v>#DIV/0!</v>
      </c>
      <c r="N361" s="3"/>
      <c r="O361" s="3"/>
    </row>
    <row r="362" spans="1:17" s="43" customFormat="1" ht="79.2" customHeight="1">
      <c r="A362" s="5" t="s">
        <v>25</v>
      </c>
      <c r="B362" s="357" t="s">
        <v>530</v>
      </c>
      <c r="C362" s="357"/>
      <c r="D362" s="357"/>
      <c r="E362" s="357"/>
      <c r="F362" s="357"/>
      <c r="G362" s="357"/>
      <c r="H362" s="357"/>
      <c r="I362" s="357"/>
      <c r="J362" s="357"/>
      <c r="K362" s="357"/>
      <c r="L362" s="357"/>
      <c r="M362" s="357"/>
      <c r="N362" s="357"/>
      <c r="O362" s="357"/>
    </row>
    <row r="363" spans="1:17" s="43" customFormat="1">
      <c r="A363" s="5" t="s">
        <v>25</v>
      </c>
      <c r="B363" s="6" t="s">
        <v>31</v>
      </c>
      <c r="C363" s="6"/>
      <c r="D363" s="6"/>
      <c r="E363" s="6"/>
      <c r="F363" s="6"/>
      <c r="G363" s="6"/>
      <c r="H363" s="6"/>
      <c r="I363" s="6"/>
      <c r="J363" s="5"/>
    </row>
    <row r="364" spans="1:17" s="43" customFormat="1">
      <c r="A364" s="5" t="s">
        <v>25</v>
      </c>
      <c r="B364" s="6" t="s">
        <v>103</v>
      </c>
      <c r="C364" s="6"/>
      <c r="D364" s="6"/>
      <c r="E364" s="6"/>
      <c r="F364" s="6"/>
      <c r="G364" s="6"/>
      <c r="H364" s="6"/>
      <c r="I364" s="6"/>
      <c r="J364" s="5"/>
      <c r="N364" s="6"/>
      <c r="O364" s="6"/>
    </row>
    <row r="365" spans="1:17" s="43" customFormat="1">
      <c r="A365" s="5" t="s">
        <v>25</v>
      </c>
      <c r="B365" s="189" t="s">
        <v>26</v>
      </c>
      <c r="C365" s="189"/>
      <c r="D365" s="189"/>
      <c r="E365" s="189"/>
      <c r="F365" s="189"/>
      <c r="G365" s="190"/>
      <c r="H365" s="190"/>
      <c r="I365" s="190"/>
      <c r="J365" s="191"/>
      <c r="K365" s="192"/>
      <c r="L365" s="192"/>
      <c r="M365" s="192"/>
      <c r="N365" s="190"/>
      <c r="O365" s="190"/>
    </row>
    <row r="366" spans="1:17" s="43" customFormat="1">
      <c r="B366" s="192" t="s">
        <v>108</v>
      </c>
      <c r="C366" s="192"/>
      <c r="D366" s="192"/>
      <c r="E366" s="192"/>
      <c r="F366" s="192"/>
      <c r="G366" s="192"/>
      <c r="H366" s="192"/>
      <c r="I366" s="192"/>
      <c r="J366" s="193"/>
      <c r="K366" s="192"/>
      <c r="L366" s="192"/>
      <c r="M366" s="192"/>
      <c r="N366" s="192"/>
      <c r="O366" s="192"/>
    </row>
    <row r="367" spans="1:17" s="43" customFormat="1" ht="17.399999999999999" customHeight="1">
      <c r="A367" s="5"/>
      <c r="B367" s="7"/>
      <c r="C367" s="7"/>
      <c r="D367" s="7"/>
      <c r="E367" s="7"/>
      <c r="F367" s="7"/>
      <c r="G367" s="7"/>
      <c r="H367" s="7"/>
      <c r="I367" s="7"/>
      <c r="J367" s="62"/>
      <c r="K367" s="7"/>
      <c r="L367" s="8"/>
      <c r="M367" s="8"/>
      <c r="N367" s="8"/>
      <c r="O367" s="8"/>
    </row>
    <row r="368" spans="1:17" s="43" customFormat="1">
      <c r="H368" s="12" t="s">
        <v>27</v>
      </c>
      <c r="I368" s="12"/>
      <c r="J368" s="46"/>
      <c r="K368" s="12"/>
      <c r="L368" s="12"/>
      <c r="M368" s="12"/>
      <c r="N368" s="12"/>
      <c r="O368" s="12"/>
    </row>
    <row r="369" spans="1:15">
      <c r="B369" s="48" t="s">
        <v>153</v>
      </c>
      <c r="C369" s="126"/>
      <c r="D369" s="127"/>
      <c r="E369" s="128"/>
      <c r="F369" s="126"/>
      <c r="G369" s="129"/>
      <c r="H369" s="130"/>
      <c r="I369" s="130"/>
      <c r="J369" s="131"/>
      <c r="K369" s="132"/>
      <c r="L369" s="130"/>
      <c r="M369" s="55"/>
      <c r="N369" s="245"/>
      <c r="O369" s="245"/>
    </row>
    <row r="370" spans="1:15" s="43" customFormat="1" ht="73.8" customHeight="1">
      <c r="A370" s="179" t="s">
        <v>0</v>
      </c>
      <c r="B370" s="179" t="s">
        <v>99</v>
      </c>
      <c r="C370" s="179" t="s">
        <v>98</v>
      </c>
      <c r="D370" s="180" t="s">
        <v>1</v>
      </c>
      <c r="E370" s="180" t="s">
        <v>2</v>
      </c>
      <c r="F370" s="180" t="s">
        <v>3</v>
      </c>
      <c r="G370" s="179" t="s">
        <v>4</v>
      </c>
      <c r="H370" s="179" t="s">
        <v>5</v>
      </c>
      <c r="I370" s="179" t="s">
        <v>104</v>
      </c>
      <c r="J370" s="181" t="s">
        <v>110</v>
      </c>
      <c r="K370" s="181" t="s">
        <v>105</v>
      </c>
      <c r="L370" s="179" t="s">
        <v>6</v>
      </c>
      <c r="M370" s="179" t="s">
        <v>96</v>
      </c>
      <c r="N370" s="179" t="s">
        <v>97</v>
      </c>
      <c r="O370" s="179" t="s">
        <v>7</v>
      </c>
    </row>
    <row r="371" spans="1:15" s="43" customFormat="1">
      <c r="A371" s="179" t="s">
        <v>8</v>
      </c>
      <c r="B371" s="179" t="s">
        <v>9</v>
      </c>
      <c r="C371" s="179" t="s">
        <v>10</v>
      </c>
      <c r="D371" s="179" t="s">
        <v>11</v>
      </c>
      <c r="E371" s="179" t="s">
        <v>12</v>
      </c>
      <c r="F371" s="179" t="s">
        <v>13</v>
      </c>
      <c r="G371" s="179" t="s">
        <v>14</v>
      </c>
      <c r="H371" s="179" t="s">
        <v>15</v>
      </c>
      <c r="I371" s="182" t="s">
        <v>16</v>
      </c>
      <c r="J371" s="179" t="s">
        <v>17</v>
      </c>
      <c r="K371" s="179" t="s">
        <v>18</v>
      </c>
      <c r="L371" s="179" t="s">
        <v>19</v>
      </c>
      <c r="M371" s="179" t="s">
        <v>20</v>
      </c>
      <c r="N371" s="179" t="s">
        <v>21</v>
      </c>
      <c r="O371" s="179" t="s">
        <v>100</v>
      </c>
    </row>
    <row r="372" spans="1:15" s="43" customFormat="1" ht="41.4" customHeight="1">
      <c r="A372" s="1" t="s">
        <v>22</v>
      </c>
      <c r="B372" s="67" t="s">
        <v>286</v>
      </c>
      <c r="C372" s="15" t="s">
        <v>39</v>
      </c>
      <c r="D372" s="68">
        <v>0</v>
      </c>
      <c r="E372" s="59">
        <v>0</v>
      </c>
      <c r="F372" s="57">
        <v>10000</v>
      </c>
      <c r="G372" s="47">
        <f t="shared" ref="G372:G379" si="39">D372+E372+F372</f>
        <v>10000</v>
      </c>
      <c r="H372" s="185"/>
      <c r="I372" s="9" t="e">
        <f t="shared" ref="I372:I379" si="40">ROUND(G372/H372,2)</f>
        <v>#DIV/0!</v>
      </c>
      <c r="J372" s="215">
        <v>0</v>
      </c>
      <c r="K372" s="183" t="e">
        <f t="shared" ref="K372:K379" si="41">ROUND(I372*J372,2)</f>
        <v>#DIV/0!</v>
      </c>
      <c r="L372" s="186">
        <v>0.08</v>
      </c>
      <c r="M372" s="183" t="e">
        <f t="shared" ref="M372:M379" si="42">ROUND(K372*L372+K372,2)</f>
        <v>#DIV/0!</v>
      </c>
      <c r="N372" s="187"/>
      <c r="O372" s="187"/>
    </row>
    <row r="373" spans="1:15" s="43" customFormat="1" ht="41.4" customHeight="1">
      <c r="A373" s="1" t="s">
        <v>28</v>
      </c>
      <c r="B373" s="67" t="s">
        <v>287</v>
      </c>
      <c r="C373" s="15" t="s">
        <v>39</v>
      </c>
      <c r="D373" s="68">
        <v>0</v>
      </c>
      <c r="E373" s="59">
        <v>0</v>
      </c>
      <c r="F373" s="57">
        <v>20000</v>
      </c>
      <c r="G373" s="47">
        <f t="shared" si="39"/>
        <v>20000</v>
      </c>
      <c r="H373" s="185"/>
      <c r="I373" s="9" t="e">
        <f t="shared" si="40"/>
        <v>#DIV/0!</v>
      </c>
      <c r="J373" s="215">
        <v>0</v>
      </c>
      <c r="K373" s="183" t="e">
        <f t="shared" si="41"/>
        <v>#DIV/0!</v>
      </c>
      <c r="L373" s="186">
        <v>0.08</v>
      </c>
      <c r="M373" s="183" t="e">
        <f t="shared" si="42"/>
        <v>#DIV/0!</v>
      </c>
      <c r="N373" s="187"/>
      <c r="O373" s="187"/>
    </row>
    <row r="374" spans="1:15" s="43" customFormat="1" ht="46.8" customHeight="1">
      <c r="A374" s="1" t="s">
        <v>29</v>
      </c>
      <c r="B374" s="67" t="s">
        <v>288</v>
      </c>
      <c r="C374" s="15" t="s">
        <v>39</v>
      </c>
      <c r="D374" s="68">
        <v>0</v>
      </c>
      <c r="E374" s="59">
        <v>0</v>
      </c>
      <c r="F374" s="57">
        <v>10000</v>
      </c>
      <c r="G374" s="47">
        <f t="shared" si="39"/>
        <v>10000</v>
      </c>
      <c r="H374" s="185"/>
      <c r="I374" s="9" t="e">
        <f t="shared" si="40"/>
        <v>#DIV/0!</v>
      </c>
      <c r="J374" s="215">
        <v>0</v>
      </c>
      <c r="K374" s="183" t="e">
        <f t="shared" si="41"/>
        <v>#DIV/0!</v>
      </c>
      <c r="L374" s="186">
        <v>0.08</v>
      </c>
      <c r="M374" s="183" t="e">
        <f t="shared" si="42"/>
        <v>#DIV/0!</v>
      </c>
      <c r="N374" s="187"/>
      <c r="O374" s="187"/>
    </row>
    <row r="375" spans="1:15" s="43" customFormat="1" ht="40.799999999999997">
      <c r="A375" s="1" t="s">
        <v>30</v>
      </c>
      <c r="B375" s="67" t="s">
        <v>289</v>
      </c>
      <c r="C375" s="15" t="s">
        <v>39</v>
      </c>
      <c r="D375" s="68">
        <v>0</v>
      </c>
      <c r="E375" s="59">
        <v>0</v>
      </c>
      <c r="F375" s="57">
        <v>10000</v>
      </c>
      <c r="G375" s="47">
        <f t="shared" si="39"/>
        <v>10000</v>
      </c>
      <c r="H375" s="185"/>
      <c r="I375" s="9" t="e">
        <f t="shared" si="40"/>
        <v>#DIV/0!</v>
      </c>
      <c r="J375" s="215">
        <v>0</v>
      </c>
      <c r="K375" s="183" t="e">
        <f t="shared" si="41"/>
        <v>#DIV/0!</v>
      </c>
      <c r="L375" s="186">
        <v>0.08</v>
      </c>
      <c r="M375" s="183" t="e">
        <f t="shared" si="42"/>
        <v>#DIV/0!</v>
      </c>
      <c r="N375" s="187"/>
      <c r="O375" s="187"/>
    </row>
    <row r="376" spans="1:15" s="43" customFormat="1" ht="51">
      <c r="A376" s="1" t="s">
        <v>32</v>
      </c>
      <c r="B376" s="67" t="s">
        <v>290</v>
      </c>
      <c r="C376" s="15" t="s">
        <v>39</v>
      </c>
      <c r="D376" s="68">
        <v>0</v>
      </c>
      <c r="E376" s="59">
        <v>0</v>
      </c>
      <c r="F376" s="57">
        <v>10000</v>
      </c>
      <c r="G376" s="47">
        <f t="shared" si="39"/>
        <v>10000</v>
      </c>
      <c r="H376" s="185"/>
      <c r="I376" s="9" t="e">
        <f t="shared" si="40"/>
        <v>#DIV/0!</v>
      </c>
      <c r="J376" s="215">
        <v>0</v>
      </c>
      <c r="K376" s="183" t="e">
        <f t="shared" si="41"/>
        <v>#DIV/0!</v>
      </c>
      <c r="L376" s="186">
        <v>0.08</v>
      </c>
      <c r="M376" s="183" t="e">
        <f t="shared" si="42"/>
        <v>#DIV/0!</v>
      </c>
      <c r="N376" s="187"/>
      <c r="O376" s="187"/>
    </row>
    <row r="377" spans="1:15" s="43" customFormat="1" ht="51">
      <c r="A377" s="1" t="s">
        <v>33</v>
      </c>
      <c r="B377" s="67" t="s">
        <v>291</v>
      </c>
      <c r="C377" s="15" t="s">
        <v>39</v>
      </c>
      <c r="D377" s="68">
        <v>0</v>
      </c>
      <c r="E377" s="59">
        <v>0</v>
      </c>
      <c r="F377" s="57">
        <v>10000</v>
      </c>
      <c r="G377" s="47">
        <f t="shared" si="39"/>
        <v>10000</v>
      </c>
      <c r="H377" s="185"/>
      <c r="I377" s="9" t="e">
        <f t="shared" si="40"/>
        <v>#DIV/0!</v>
      </c>
      <c r="J377" s="215">
        <v>0</v>
      </c>
      <c r="K377" s="183" t="e">
        <f t="shared" si="41"/>
        <v>#DIV/0!</v>
      </c>
      <c r="L377" s="186">
        <v>0.08</v>
      </c>
      <c r="M377" s="183" t="e">
        <f t="shared" si="42"/>
        <v>#DIV/0!</v>
      </c>
      <c r="N377" s="198"/>
      <c r="O377" s="187"/>
    </row>
    <row r="378" spans="1:15" s="43" customFormat="1" ht="51">
      <c r="A378" s="1" t="s">
        <v>34</v>
      </c>
      <c r="B378" s="67" t="s">
        <v>292</v>
      </c>
      <c r="C378" s="15" t="s">
        <v>39</v>
      </c>
      <c r="D378" s="68">
        <v>0</v>
      </c>
      <c r="E378" s="59">
        <v>0</v>
      </c>
      <c r="F378" s="57">
        <v>10000</v>
      </c>
      <c r="G378" s="47">
        <f t="shared" si="39"/>
        <v>10000</v>
      </c>
      <c r="H378" s="185"/>
      <c r="I378" s="9" t="e">
        <f t="shared" si="40"/>
        <v>#DIV/0!</v>
      </c>
      <c r="J378" s="215">
        <v>0</v>
      </c>
      <c r="K378" s="183" t="e">
        <f t="shared" si="41"/>
        <v>#DIV/0!</v>
      </c>
      <c r="L378" s="186">
        <v>0.08</v>
      </c>
      <c r="M378" s="183" t="e">
        <f t="shared" si="42"/>
        <v>#DIV/0!</v>
      </c>
      <c r="N378" s="187"/>
      <c r="O378" s="187"/>
    </row>
    <row r="379" spans="1:15" s="43" customFormat="1" ht="51">
      <c r="A379" s="1" t="s">
        <v>35</v>
      </c>
      <c r="B379" s="67" t="s">
        <v>293</v>
      </c>
      <c r="C379" s="15" t="s">
        <v>39</v>
      </c>
      <c r="D379" s="68">
        <v>0</v>
      </c>
      <c r="E379" s="59">
        <v>0</v>
      </c>
      <c r="F379" s="57">
        <v>10000</v>
      </c>
      <c r="G379" s="47">
        <f t="shared" si="39"/>
        <v>10000</v>
      </c>
      <c r="H379" s="185"/>
      <c r="I379" s="9" t="e">
        <f t="shared" si="40"/>
        <v>#DIV/0!</v>
      </c>
      <c r="J379" s="215">
        <v>0</v>
      </c>
      <c r="K379" s="183" t="e">
        <f t="shared" si="41"/>
        <v>#DIV/0!</v>
      </c>
      <c r="L379" s="186">
        <v>0.08</v>
      </c>
      <c r="M379" s="183" t="e">
        <f t="shared" si="42"/>
        <v>#DIV/0!</v>
      </c>
      <c r="N379" s="198"/>
      <c r="O379" s="187"/>
    </row>
    <row r="380" spans="1:15" s="43" customFormat="1">
      <c r="B380" s="2" t="s">
        <v>23</v>
      </c>
      <c r="C380" s="2"/>
      <c r="D380" s="2"/>
      <c r="E380" s="2"/>
      <c r="F380" s="2"/>
      <c r="G380" s="3"/>
      <c r="H380" s="3"/>
      <c r="J380" s="3" t="s">
        <v>24</v>
      </c>
      <c r="K380" s="184" t="e">
        <f>SUM(K372:K379)</f>
        <v>#DIV/0!</v>
      </c>
      <c r="L380" s="4"/>
      <c r="M380" s="184" t="e">
        <f>SUM(M372:M379)</f>
        <v>#DIV/0!</v>
      </c>
      <c r="N380" s="3"/>
      <c r="O380" s="3"/>
    </row>
    <row r="381" spans="1:15" s="43" customFormat="1">
      <c r="A381" s="5" t="s">
        <v>25</v>
      </c>
      <c r="B381" s="6" t="s">
        <v>31</v>
      </c>
      <c r="C381" s="6"/>
      <c r="D381" s="6"/>
      <c r="E381" s="6"/>
      <c r="F381" s="6"/>
      <c r="G381" s="6"/>
      <c r="H381" s="6"/>
      <c r="I381" s="6"/>
      <c r="J381" s="5"/>
    </row>
    <row r="382" spans="1:15" s="43" customFormat="1">
      <c r="A382" s="5" t="s">
        <v>25</v>
      </c>
      <c r="B382" s="6" t="s">
        <v>103</v>
      </c>
      <c r="C382" s="6"/>
      <c r="D382" s="6"/>
      <c r="E382" s="6"/>
      <c r="F382" s="6"/>
      <c r="G382" s="6"/>
      <c r="H382" s="6"/>
      <c r="I382" s="6"/>
      <c r="J382" s="5"/>
      <c r="N382" s="6"/>
      <c r="O382" s="6"/>
    </row>
    <row r="383" spans="1:15" s="43" customFormat="1">
      <c r="A383" s="5" t="s">
        <v>25</v>
      </c>
      <c r="B383" s="189" t="s">
        <v>26</v>
      </c>
      <c r="C383" s="189"/>
      <c r="D383" s="189"/>
      <c r="E383" s="189"/>
      <c r="F383" s="189"/>
      <c r="G383" s="190"/>
      <c r="H383" s="190"/>
      <c r="I383" s="190"/>
      <c r="J383" s="191"/>
      <c r="K383" s="192"/>
      <c r="L383" s="192"/>
      <c r="M383" s="192"/>
      <c r="N383" s="190"/>
      <c r="O383" s="190"/>
    </row>
    <row r="384" spans="1:15" s="43" customFormat="1">
      <c r="B384" s="192" t="s">
        <v>108</v>
      </c>
      <c r="C384" s="192"/>
      <c r="D384" s="192"/>
      <c r="E384" s="192"/>
      <c r="F384" s="192"/>
      <c r="G384" s="192"/>
      <c r="H384" s="192"/>
      <c r="I384" s="192"/>
      <c r="J384" s="193"/>
      <c r="K384" s="192"/>
      <c r="L384" s="192"/>
      <c r="M384" s="192"/>
      <c r="N384" s="192"/>
      <c r="O384" s="192"/>
    </row>
    <row r="385" spans="1:15" s="43" customFormat="1">
      <c r="A385" s="5"/>
      <c r="B385" s="7"/>
      <c r="C385" s="7"/>
      <c r="D385" s="7"/>
      <c r="E385" s="7"/>
      <c r="F385" s="7"/>
      <c r="G385" s="7"/>
      <c r="H385" s="7"/>
      <c r="I385" s="7"/>
      <c r="J385" s="62"/>
      <c r="K385" s="7"/>
      <c r="L385" s="8"/>
      <c r="M385" s="8"/>
      <c r="N385" s="8"/>
      <c r="O385" s="8"/>
    </row>
    <row r="386" spans="1:15" s="43" customFormat="1">
      <c r="H386" s="12" t="s">
        <v>27</v>
      </c>
      <c r="I386" s="12"/>
      <c r="J386" s="46"/>
      <c r="K386" s="12"/>
      <c r="L386" s="12"/>
      <c r="M386" s="12"/>
      <c r="N386" s="12"/>
      <c r="O386" s="12"/>
    </row>
    <row r="387" spans="1:15" s="45" customFormat="1">
      <c r="A387" s="43"/>
      <c r="B387" s="48" t="s">
        <v>154</v>
      </c>
      <c r="C387" s="48"/>
      <c r="D387" s="43"/>
      <c r="E387" s="43"/>
      <c r="F387" s="49"/>
      <c r="G387" s="250"/>
      <c r="H387" s="49"/>
      <c r="I387" s="49"/>
      <c r="J387" s="251"/>
      <c r="K387" s="49"/>
      <c r="L387" s="134"/>
      <c r="M387" s="246"/>
      <c r="N387" s="242"/>
      <c r="O387" s="242"/>
    </row>
    <row r="388" spans="1:15" s="43" customFormat="1" ht="73.8" customHeight="1">
      <c r="A388" s="179" t="s">
        <v>0</v>
      </c>
      <c r="B388" s="179" t="s">
        <v>99</v>
      </c>
      <c r="C388" s="179" t="s">
        <v>98</v>
      </c>
      <c r="D388" s="180" t="s">
        <v>1</v>
      </c>
      <c r="E388" s="180" t="s">
        <v>2</v>
      </c>
      <c r="F388" s="180" t="s">
        <v>3</v>
      </c>
      <c r="G388" s="179" t="s">
        <v>4</v>
      </c>
      <c r="H388" s="179" t="s">
        <v>5</v>
      </c>
      <c r="I388" s="179" t="s">
        <v>104</v>
      </c>
      <c r="J388" s="181" t="s">
        <v>110</v>
      </c>
      <c r="K388" s="181" t="s">
        <v>105</v>
      </c>
      <c r="L388" s="179" t="s">
        <v>6</v>
      </c>
      <c r="M388" s="179" t="s">
        <v>96</v>
      </c>
      <c r="N388" s="179" t="s">
        <v>97</v>
      </c>
      <c r="O388" s="179" t="s">
        <v>7</v>
      </c>
    </row>
    <row r="389" spans="1:15" s="43" customFormat="1">
      <c r="A389" s="179" t="s">
        <v>8</v>
      </c>
      <c r="B389" s="179" t="s">
        <v>9</v>
      </c>
      <c r="C389" s="179" t="s">
        <v>10</v>
      </c>
      <c r="D389" s="179" t="s">
        <v>11</v>
      </c>
      <c r="E389" s="179" t="s">
        <v>12</v>
      </c>
      <c r="F389" s="179" t="s">
        <v>13</v>
      </c>
      <c r="G389" s="179" t="s">
        <v>14</v>
      </c>
      <c r="H389" s="179" t="s">
        <v>15</v>
      </c>
      <c r="I389" s="182" t="s">
        <v>16</v>
      </c>
      <c r="J389" s="179" t="s">
        <v>17</v>
      </c>
      <c r="K389" s="179" t="s">
        <v>18</v>
      </c>
      <c r="L389" s="179" t="s">
        <v>19</v>
      </c>
      <c r="M389" s="179" t="s">
        <v>20</v>
      </c>
      <c r="N389" s="179" t="s">
        <v>21</v>
      </c>
      <c r="O389" s="179" t="s">
        <v>100</v>
      </c>
    </row>
    <row r="390" spans="1:15" s="45" customFormat="1" ht="114" customHeight="1">
      <c r="A390" s="1" t="s">
        <v>22</v>
      </c>
      <c r="B390" s="125" t="s">
        <v>209</v>
      </c>
      <c r="C390" s="15" t="s">
        <v>40</v>
      </c>
      <c r="D390" s="68">
        <v>0</v>
      </c>
      <c r="E390" s="59">
        <v>1500</v>
      </c>
      <c r="F390" s="66">
        <v>50</v>
      </c>
      <c r="G390" s="47">
        <f>D390+E390+F390</f>
        <v>1550</v>
      </c>
      <c r="H390" s="185"/>
      <c r="I390" s="9" t="e">
        <f t="shared" ref="I390:I391" si="43">ROUND(G390/H390,2)</f>
        <v>#DIV/0!</v>
      </c>
      <c r="J390" s="215">
        <v>0</v>
      </c>
      <c r="K390" s="183" t="e">
        <f>ROUND(I390*J390,2)</f>
        <v>#DIV/0!</v>
      </c>
      <c r="L390" s="186">
        <v>0.08</v>
      </c>
      <c r="M390" s="183" t="e">
        <f>ROUND(K390*L390+K390,2)</f>
        <v>#DIV/0!</v>
      </c>
      <c r="N390" s="198"/>
      <c r="O390" s="198"/>
    </row>
    <row r="391" spans="1:15" s="45" customFormat="1" ht="108" customHeight="1">
      <c r="A391" s="1" t="s">
        <v>28</v>
      </c>
      <c r="B391" s="125" t="s">
        <v>412</v>
      </c>
      <c r="C391" s="15" t="s">
        <v>40</v>
      </c>
      <c r="D391" s="68">
        <v>0</v>
      </c>
      <c r="E391" s="59">
        <v>1500</v>
      </c>
      <c r="F391" s="66">
        <v>1000</v>
      </c>
      <c r="G391" s="47">
        <f>D391+E391+F391</f>
        <v>2500</v>
      </c>
      <c r="H391" s="185"/>
      <c r="I391" s="9" t="e">
        <f t="shared" si="43"/>
        <v>#DIV/0!</v>
      </c>
      <c r="J391" s="204">
        <v>0</v>
      </c>
      <c r="K391" s="183" t="e">
        <f>ROUND(I391*J391,2)</f>
        <v>#DIV/0!</v>
      </c>
      <c r="L391" s="186">
        <v>0.08</v>
      </c>
      <c r="M391" s="183" t="e">
        <f>ROUND(K391*L391+K391,2)</f>
        <v>#DIV/0!</v>
      </c>
      <c r="N391" s="198"/>
      <c r="O391" s="198"/>
    </row>
    <row r="392" spans="1:15" s="45" customFormat="1">
      <c r="A392" s="43"/>
      <c r="B392" s="2" t="s">
        <v>23</v>
      </c>
      <c r="C392" s="2"/>
      <c r="D392" s="2"/>
      <c r="E392" s="2"/>
      <c r="F392" s="2"/>
      <c r="G392" s="3"/>
      <c r="H392" s="3"/>
      <c r="I392" s="43"/>
      <c r="J392" s="3" t="s">
        <v>24</v>
      </c>
      <c r="K392" s="184" t="e">
        <f>SUM(K390:K391)</f>
        <v>#DIV/0!</v>
      </c>
      <c r="L392" s="4"/>
      <c r="M392" s="184" t="e">
        <f>SUM(M390:M391)</f>
        <v>#DIV/0!</v>
      </c>
      <c r="N392" s="69"/>
      <c r="O392" s="69"/>
    </row>
    <row r="393" spans="1:15" s="43" customFormat="1">
      <c r="A393" s="5" t="s">
        <v>25</v>
      </c>
      <c r="B393" s="6" t="s">
        <v>31</v>
      </c>
      <c r="C393" s="6"/>
      <c r="D393" s="6"/>
      <c r="E393" s="6"/>
      <c r="F393" s="6"/>
      <c r="G393" s="6"/>
      <c r="H393" s="6"/>
      <c r="I393" s="6"/>
      <c r="J393" s="5"/>
    </row>
    <row r="394" spans="1:15" s="43" customFormat="1">
      <c r="A394" s="5" t="s">
        <v>25</v>
      </c>
      <c r="B394" s="6" t="s">
        <v>103</v>
      </c>
      <c r="C394" s="6"/>
      <c r="D394" s="6"/>
      <c r="E394" s="6"/>
      <c r="F394" s="6"/>
      <c r="G394" s="6"/>
      <c r="H394" s="6"/>
      <c r="I394" s="6"/>
      <c r="J394" s="5"/>
      <c r="N394" s="6"/>
      <c r="O394" s="6"/>
    </row>
    <row r="395" spans="1:15" s="43" customFormat="1">
      <c r="A395" s="5" t="s">
        <v>25</v>
      </c>
      <c r="B395" s="189" t="s">
        <v>26</v>
      </c>
      <c r="C395" s="189"/>
      <c r="D395" s="189"/>
      <c r="E395" s="189"/>
      <c r="F395" s="189"/>
      <c r="G395" s="190"/>
      <c r="H395" s="190"/>
      <c r="I395" s="190"/>
      <c r="J395" s="191"/>
      <c r="K395" s="192"/>
      <c r="L395" s="192"/>
      <c r="M395" s="192"/>
      <c r="N395" s="190"/>
      <c r="O395" s="190"/>
    </row>
    <row r="396" spans="1:15" s="43" customFormat="1">
      <c r="B396" s="192" t="s">
        <v>108</v>
      </c>
      <c r="C396" s="192"/>
      <c r="D396" s="192"/>
      <c r="E396" s="192"/>
      <c r="F396" s="192"/>
      <c r="G396" s="192"/>
      <c r="H396" s="192"/>
      <c r="I396" s="192"/>
      <c r="J396" s="193"/>
      <c r="K396" s="192"/>
      <c r="L396" s="192"/>
      <c r="M396" s="192"/>
      <c r="N396" s="192"/>
      <c r="O396" s="192"/>
    </row>
    <row r="397" spans="1:15" s="43" customFormat="1" ht="21.6" customHeight="1">
      <c r="A397" s="5"/>
      <c r="B397" s="7"/>
      <c r="C397" s="7"/>
      <c r="D397" s="7"/>
      <c r="E397" s="7"/>
      <c r="F397" s="7"/>
      <c r="G397" s="7"/>
      <c r="H397" s="7"/>
      <c r="I397" s="7"/>
      <c r="J397" s="62"/>
      <c r="K397" s="7"/>
      <c r="L397" s="8"/>
      <c r="M397" s="8"/>
      <c r="N397" s="8"/>
      <c r="O397" s="8"/>
    </row>
    <row r="398" spans="1:15" s="43" customFormat="1">
      <c r="H398" s="12" t="s">
        <v>27</v>
      </c>
      <c r="I398" s="12"/>
      <c r="J398" s="46"/>
      <c r="K398" s="12"/>
      <c r="L398" s="12"/>
      <c r="M398" s="12"/>
      <c r="N398" s="12"/>
      <c r="O398" s="12"/>
    </row>
    <row r="399" spans="1:15">
      <c r="B399" s="48" t="s">
        <v>155</v>
      </c>
      <c r="C399" s="48"/>
      <c r="E399" s="48"/>
      <c r="F399" s="49"/>
      <c r="G399" s="250"/>
      <c r="H399" s="49"/>
      <c r="I399" s="49"/>
      <c r="J399" s="251"/>
      <c r="K399" s="49"/>
      <c r="L399" s="134"/>
      <c r="M399" s="246"/>
      <c r="N399" s="245"/>
      <c r="O399" s="245"/>
    </row>
    <row r="400" spans="1:15" s="43" customFormat="1" ht="73.8" customHeight="1">
      <c r="A400" s="179" t="s">
        <v>0</v>
      </c>
      <c r="B400" s="179" t="s">
        <v>99</v>
      </c>
      <c r="C400" s="179" t="s">
        <v>98</v>
      </c>
      <c r="D400" s="180" t="s">
        <v>1</v>
      </c>
      <c r="E400" s="180" t="s">
        <v>2</v>
      </c>
      <c r="F400" s="180" t="s">
        <v>3</v>
      </c>
      <c r="G400" s="179" t="s">
        <v>4</v>
      </c>
      <c r="H400" s="179" t="s">
        <v>5</v>
      </c>
      <c r="I400" s="179" t="s">
        <v>104</v>
      </c>
      <c r="J400" s="181" t="s">
        <v>110</v>
      </c>
      <c r="K400" s="181" t="s">
        <v>105</v>
      </c>
      <c r="L400" s="179" t="s">
        <v>6</v>
      </c>
      <c r="M400" s="179" t="s">
        <v>96</v>
      </c>
      <c r="N400" s="179" t="s">
        <v>97</v>
      </c>
      <c r="O400" s="179" t="s">
        <v>7</v>
      </c>
    </row>
    <row r="401" spans="1:15" s="43" customFormat="1">
      <c r="A401" s="179" t="s">
        <v>8</v>
      </c>
      <c r="B401" s="179" t="s">
        <v>9</v>
      </c>
      <c r="C401" s="179" t="s">
        <v>10</v>
      </c>
      <c r="D401" s="179" t="s">
        <v>11</v>
      </c>
      <c r="E401" s="179" t="s">
        <v>12</v>
      </c>
      <c r="F401" s="179" t="s">
        <v>13</v>
      </c>
      <c r="G401" s="179" t="s">
        <v>14</v>
      </c>
      <c r="H401" s="179" t="s">
        <v>15</v>
      </c>
      <c r="I401" s="182" t="s">
        <v>16</v>
      </c>
      <c r="J401" s="179" t="s">
        <v>17</v>
      </c>
      <c r="K401" s="179" t="s">
        <v>18</v>
      </c>
      <c r="L401" s="179" t="s">
        <v>19</v>
      </c>
      <c r="M401" s="179" t="s">
        <v>20</v>
      </c>
      <c r="N401" s="179" t="s">
        <v>21</v>
      </c>
      <c r="O401" s="179" t="s">
        <v>100</v>
      </c>
    </row>
    <row r="402" spans="1:15" s="43" customFormat="1" ht="115.2" customHeight="1">
      <c r="A402" s="1" t="s">
        <v>22</v>
      </c>
      <c r="B402" s="342" t="s">
        <v>511</v>
      </c>
      <c r="C402" s="15" t="s">
        <v>39</v>
      </c>
      <c r="D402" s="68">
        <v>0</v>
      </c>
      <c r="E402" s="59">
        <v>1500</v>
      </c>
      <c r="F402" s="59">
        <v>1500</v>
      </c>
      <c r="G402" s="47">
        <f>D402+E402+F402</f>
        <v>3000</v>
      </c>
      <c r="H402" s="185"/>
      <c r="I402" s="9" t="e">
        <f t="shared" ref="I402" si="44">ROUND(G402/H402,2)</f>
        <v>#DIV/0!</v>
      </c>
      <c r="J402" s="215">
        <v>0</v>
      </c>
      <c r="K402" s="183" t="e">
        <f>ROUND(I402*J402,2)</f>
        <v>#DIV/0!</v>
      </c>
      <c r="L402" s="186">
        <v>0.08</v>
      </c>
      <c r="M402" s="183" t="e">
        <f>ROUND(K402*L402+K402,2)</f>
        <v>#DIV/0!</v>
      </c>
      <c r="N402" s="187"/>
      <c r="O402" s="187"/>
    </row>
    <row r="403" spans="1:15" s="43" customFormat="1">
      <c r="B403" s="2" t="s">
        <v>23</v>
      </c>
      <c r="C403" s="2"/>
      <c r="D403" s="2"/>
      <c r="E403" s="2"/>
      <c r="F403" s="2"/>
      <c r="G403" s="3"/>
      <c r="H403" s="3"/>
      <c r="J403" s="3" t="s">
        <v>24</v>
      </c>
      <c r="K403" s="184" t="e">
        <f>SUM(K402:K402)</f>
        <v>#DIV/0!</v>
      </c>
      <c r="L403" s="4"/>
      <c r="M403" s="184" t="e">
        <f>SUM(M402:M402)</f>
        <v>#DIV/0!</v>
      </c>
      <c r="N403" s="3"/>
      <c r="O403" s="3"/>
    </row>
    <row r="404" spans="1:15" s="43" customFormat="1">
      <c r="A404" s="5" t="s">
        <v>25</v>
      </c>
      <c r="B404" s="6" t="s">
        <v>31</v>
      </c>
      <c r="C404" s="6"/>
      <c r="D404" s="6"/>
      <c r="E404" s="6"/>
      <c r="F404" s="6"/>
      <c r="G404" s="6"/>
      <c r="H404" s="6"/>
      <c r="I404" s="6"/>
      <c r="J404" s="5"/>
    </row>
    <row r="405" spans="1:15" s="43" customFormat="1">
      <c r="A405" s="5" t="s">
        <v>25</v>
      </c>
      <c r="B405" s="6" t="s">
        <v>103</v>
      </c>
      <c r="C405" s="6"/>
      <c r="D405" s="6"/>
      <c r="E405" s="6"/>
      <c r="F405" s="6"/>
      <c r="G405" s="6"/>
      <c r="H405" s="6"/>
      <c r="I405" s="6"/>
      <c r="J405" s="5"/>
      <c r="N405" s="6"/>
      <c r="O405" s="6"/>
    </row>
    <row r="406" spans="1:15" s="43" customFormat="1">
      <c r="A406" s="5" t="s">
        <v>25</v>
      </c>
      <c r="B406" s="189" t="s">
        <v>26</v>
      </c>
      <c r="C406" s="189"/>
      <c r="D406" s="189"/>
      <c r="E406" s="189"/>
      <c r="F406" s="189"/>
      <c r="G406" s="190"/>
      <c r="H406" s="190"/>
      <c r="I406" s="190"/>
      <c r="J406" s="191"/>
      <c r="K406" s="192"/>
      <c r="L406" s="192"/>
      <c r="M406" s="192"/>
      <c r="N406" s="190"/>
      <c r="O406" s="190"/>
    </row>
    <row r="407" spans="1:15" s="43" customFormat="1">
      <c r="B407" s="192" t="s">
        <v>108</v>
      </c>
      <c r="C407" s="192"/>
      <c r="D407" s="192"/>
      <c r="E407" s="192"/>
      <c r="F407" s="192"/>
      <c r="G407" s="192"/>
      <c r="H407" s="192"/>
      <c r="I407" s="192"/>
      <c r="J407" s="193"/>
      <c r="K407" s="192"/>
      <c r="L407" s="192"/>
      <c r="M407" s="192"/>
      <c r="N407" s="192"/>
      <c r="O407" s="192"/>
    </row>
    <row r="408" spans="1:15" s="43" customFormat="1" ht="25.8" customHeight="1">
      <c r="A408" s="5"/>
      <c r="B408" s="7"/>
      <c r="C408" s="7"/>
      <c r="D408" s="7"/>
      <c r="E408" s="7"/>
      <c r="F408" s="7"/>
      <c r="G408" s="7"/>
      <c r="H408" s="7"/>
      <c r="I408" s="7"/>
      <c r="J408" s="62"/>
      <c r="K408" s="7"/>
      <c r="L408" s="8"/>
      <c r="M408" s="8"/>
      <c r="N408" s="8"/>
      <c r="O408" s="8"/>
    </row>
    <row r="409" spans="1:15" s="43" customFormat="1">
      <c r="H409" s="12" t="s">
        <v>27</v>
      </c>
      <c r="I409" s="12"/>
      <c r="J409" s="46"/>
      <c r="K409" s="12"/>
      <c r="L409" s="12"/>
      <c r="M409" s="12"/>
      <c r="N409" s="12"/>
      <c r="O409" s="12"/>
    </row>
    <row r="410" spans="1:15">
      <c r="B410" s="151" t="s">
        <v>156</v>
      </c>
      <c r="C410" s="151"/>
      <c r="G410" s="92"/>
      <c r="H410" s="133"/>
      <c r="I410" s="133"/>
      <c r="K410" s="133"/>
      <c r="L410" s="252"/>
      <c r="M410" s="243"/>
      <c r="N410" s="245"/>
      <c r="O410" s="245"/>
    </row>
    <row r="411" spans="1:15" s="43" customFormat="1" ht="73.8" customHeight="1">
      <c r="A411" s="179" t="s">
        <v>0</v>
      </c>
      <c r="B411" s="179" t="s">
        <v>99</v>
      </c>
      <c r="C411" s="179" t="s">
        <v>98</v>
      </c>
      <c r="D411" s="180" t="s">
        <v>1</v>
      </c>
      <c r="E411" s="180" t="s">
        <v>2</v>
      </c>
      <c r="F411" s="180" t="s">
        <v>3</v>
      </c>
      <c r="G411" s="179" t="s">
        <v>4</v>
      </c>
      <c r="H411" s="179" t="s">
        <v>5</v>
      </c>
      <c r="I411" s="179" t="s">
        <v>104</v>
      </c>
      <c r="J411" s="181" t="s">
        <v>110</v>
      </c>
      <c r="K411" s="181" t="s">
        <v>105</v>
      </c>
      <c r="L411" s="179" t="s">
        <v>6</v>
      </c>
      <c r="M411" s="179" t="s">
        <v>96</v>
      </c>
      <c r="N411" s="179" t="s">
        <v>97</v>
      </c>
      <c r="O411" s="179" t="s">
        <v>7</v>
      </c>
    </row>
    <row r="412" spans="1:15" s="43" customFormat="1">
      <c r="A412" s="179" t="s">
        <v>8</v>
      </c>
      <c r="B412" s="179" t="s">
        <v>9</v>
      </c>
      <c r="C412" s="179" t="s">
        <v>10</v>
      </c>
      <c r="D412" s="179" t="s">
        <v>11</v>
      </c>
      <c r="E412" s="179" t="s">
        <v>12</v>
      </c>
      <c r="F412" s="179" t="s">
        <v>13</v>
      </c>
      <c r="G412" s="179" t="s">
        <v>14</v>
      </c>
      <c r="H412" s="179" t="s">
        <v>15</v>
      </c>
      <c r="I412" s="182" t="s">
        <v>16</v>
      </c>
      <c r="J412" s="179" t="s">
        <v>17</v>
      </c>
      <c r="K412" s="179" t="s">
        <v>18</v>
      </c>
      <c r="L412" s="179" t="s">
        <v>19</v>
      </c>
      <c r="M412" s="179" t="s">
        <v>20</v>
      </c>
      <c r="N412" s="179" t="s">
        <v>21</v>
      </c>
      <c r="O412" s="179" t="s">
        <v>100</v>
      </c>
    </row>
    <row r="413" spans="1:15" s="43" customFormat="1" ht="210" customHeight="1">
      <c r="A413" s="1" t="s">
        <v>22</v>
      </c>
      <c r="B413" s="28" t="s">
        <v>295</v>
      </c>
      <c r="C413" s="15" t="s">
        <v>39</v>
      </c>
      <c r="D413" s="68">
        <v>0</v>
      </c>
      <c r="E413" s="25">
        <v>1000</v>
      </c>
      <c r="F413" s="66">
        <v>0</v>
      </c>
      <c r="G413" s="47">
        <f>D413+E413+F413</f>
        <v>1000</v>
      </c>
      <c r="H413" s="185"/>
      <c r="I413" s="9" t="e">
        <f t="shared" ref="I413:I418" si="45">ROUND(G413/H413,2)</f>
        <v>#DIV/0!</v>
      </c>
      <c r="J413" s="335">
        <v>0</v>
      </c>
      <c r="K413" s="183" t="e">
        <f>ROUND(I413*J413,2)</f>
        <v>#DIV/0!</v>
      </c>
      <c r="L413" s="186">
        <v>0.08</v>
      </c>
      <c r="M413" s="183" t="e">
        <f>ROUND(K413*L413+K413,2)</f>
        <v>#DIV/0!</v>
      </c>
      <c r="N413" s="187"/>
      <c r="O413" s="187"/>
    </row>
    <row r="414" spans="1:15" s="43" customFormat="1" ht="208.8" customHeight="1">
      <c r="A414" s="1" t="s">
        <v>28</v>
      </c>
      <c r="B414" s="20" t="s">
        <v>296</v>
      </c>
      <c r="C414" s="15" t="s">
        <v>39</v>
      </c>
      <c r="D414" s="68">
        <v>0</v>
      </c>
      <c r="E414" s="10">
        <v>600</v>
      </c>
      <c r="F414" s="66">
        <v>0</v>
      </c>
      <c r="G414" s="47">
        <f>D414+E414+F414</f>
        <v>600</v>
      </c>
      <c r="H414" s="185"/>
      <c r="I414" s="9" t="e">
        <f t="shared" si="45"/>
        <v>#DIV/0!</v>
      </c>
      <c r="J414" s="336">
        <v>0</v>
      </c>
      <c r="K414" s="183" t="e">
        <f t="shared" ref="K414:K418" si="46">ROUND(I414*J414,2)</f>
        <v>#DIV/0!</v>
      </c>
      <c r="L414" s="186">
        <v>0.08</v>
      </c>
      <c r="M414" s="183" t="e">
        <f t="shared" ref="M414:M418" si="47">ROUND(K414*L414+K414,2)</f>
        <v>#DIV/0!</v>
      </c>
      <c r="N414" s="187"/>
      <c r="O414" s="187"/>
    </row>
    <row r="415" spans="1:15">
      <c r="B415" s="151" t="s">
        <v>156</v>
      </c>
      <c r="C415" s="151"/>
      <c r="G415" s="92"/>
      <c r="H415" s="133"/>
      <c r="I415" s="133"/>
      <c r="K415" s="133"/>
      <c r="L415" s="252"/>
      <c r="M415" s="243"/>
      <c r="N415" s="245"/>
      <c r="O415" s="245"/>
    </row>
    <row r="416" spans="1:15" s="43" customFormat="1" ht="73.8" customHeight="1">
      <c r="A416" s="179" t="s">
        <v>0</v>
      </c>
      <c r="B416" s="179" t="s">
        <v>99</v>
      </c>
      <c r="C416" s="179" t="s">
        <v>98</v>
      </c>
      <c r="D416" s="180" t="s">
        <v>1</v>
      </c>
      <c r="E416" s="180" t="s">
        <v>2</v>
      </c>
      <c r="F416" s="180" t="s">
        <v>3</v>
      </c>
      <c r="G416" s="179" t="s">
        <v>4</v>
      </c>
      <c r="H416" s="179" t="s">
        <v>5</v>
      </c>
      <c r="I416" s="179" t="s">
        <v>104</v>
      </c>
      <c r="J416" s="181" t="s">
        <v>110</v>
      </c>
      <c r="K416" s="181" t="s">
        <v>105</v>
      </c>
      <c r="L416" s="179" t="s">
        <v>6</v>
      </c>
      <c r="M416" s="179" t="s">
        <v>96</v>
      </c>
      <c r="N416" s="179" t="s">
        <v>97</v>
      </c>
      <c r="O416" s="179" t="s">
        <v>7</v>
      </c>
    </row>
    <row r="417" spans="1:15" s="43" customFormat="1">
      <c r="A417" s="179" t="s">
        <v>8</v>
      </c>
      <c r="B417" s="179" t="s">
        <v>9</v>
      </c>
      <c r="C417" s="179" t="s">
        <v>10</v>
      </c>
      <c r="D417" s="179" t="s">
        <v>11</v>
      </c>
      <c r="E417" s="179" t="s">
        <v>12</v>
      </c>
      <c r="F417" s="179" t="s">
        <v>13</v>
      </c>
      <c r="G417" s="179" t="s">
        <v>14</v>
      </c>
      <c r="H417" s="179" t="s">
        <v>15</v>
      </c>
      <c r="I417" s="182" t="s">
        <v>16</v>
      </c>
      <c r="J417" s="179" t="s">
        <v>17</v>
      </c>
      <c r="K417" s="179" t="s">
        <v>18</v>
      </c>
      <c r="L417" s="179" t="s">
        <v>19</v>
      </c>
      <c r="M417" s="179" t="s">
        <v>20</v>
      </c>
      <c r="N417" s="179" t="s">
        <v>21</v>
      </c>
      <c r="O417" s="179" t="s">
        <v>100</v>
      </c>
    </row>
    <row r="418" spans="1:15" s="43" customFormat="1" ht="87" customHeight="1">
      <c r="A418" s="1" t="s">
        <v>29</v>
      </c>
      <c r="B418" s="20" t="s">
        <v>294</v>
      </c>
      <c r="C418" s="15" t="s">
        <v>39</v>
      </c>
      <c r="D418" s="68">
        <v>0</v>
      </c>
      <c r="E418" s="10">
        <v>1600</v>
      </c>
      <c r="F418" s="66">
        <v>0</v>
      </c>
      <c r="G418" s="47">
        <f>D418+E418+F418</f>
        <v>1600</v>
      </c>
      <c r="H418" s="185"/>
      <c r="I418" s="9" t="e">
        <f t="shared" si="45"/>
        <v>#DIV/0!</v>
      </c>
      <c r="J418" s="336">
        <v>0</v>
      </c>
      <c r="K418" s="183" t="e">
        <f t="shared" si="46"/>
        <v>#DIV/0!</v>
      </c>
      <c r="L418" s="186">
        <v>0.08</v>
      </c>
      <c r="M418" s="183" t="e">
        <f t="shared" si="47"/>
        <v>#DIV/0!</v>
      </c>
      <c r="N418" s="187"/>
      <c r="O418" s="187"/>
    </row>
    <row r="419" spans="1:15" s="43" customFormat="1">
      <c r="B419" s="2" t="s">
        <v>23</v>
      </c>
      <c r="C419" s="2"/>
      <c r="D419" s="2"/>
      <c r="E419" s="2"/>
      <c r="F419" s="2"/>
      <c r="G419" s="3"/>
      <c r="H419" s="3"/>
      <c r="J419" s="3" t="s">
        <v>24</v>
      </c>
      <c r="K419" s="184" t="e">
        <f>SUM(K413:K418)</f>
        <v>#DIV/0!</v>
      </c>
      <c r="L419" s="4"/>
      <c r="M419" s="184" t="e">
        <f>SUM(M413:M418)</f>
        <v>#DIV/0!</v>
      </c>
      <c r="N419" s="3"/>
      <c r="O419" s="3"/>
    </row>
    <row r="420" spans="1:15" s="43" customFormat="1">
      <c r="A420" s="5" t="s">
        <v>25</v>
      </c>
      <c r="B420" s="6" t="s">
        <v>31</v>
      </c>
      <c r="C420" s="6"/>
      <c r="D420" s="6"/>
      <c r="E420" s="6"/>
      <c r="F420" s="6"/>
      <c r="G420" s="6"/>
      <c r="H420" s="6"/>
      <c r="I420" s="6"/>
      <c r="J420" s="5"/>
    </row>
    <row r="421" spans="1:15" s="43" customFormat="1">
      <c r="A421" s="5" t="s">
        <v>25</v>
      </c>
      <c r="B421" s="6" t="s">
        <v>103</v>
      </c>
      <c r="C421" s="6"/>
      <c r="D421" s="6"/>
      <c r="E421" s="6"/>
      <c r="F421" s="6"/>
      <c r="G421" s="6"/>
      <c r="H421" s="6"/>
      <c r="I421" s="6"/>
      <c r="J421" s="5"/>
      <c r="N421" s="6"/>
      <c r="O421" s="6"/>
    </row>
    <row r="422" spans="1:15" s="43" customFormat="1">
      <c r="A422" s="5" t="s">
        <v>25</v>
      </c>
      <c r="B422" s="189" t="s">
        <v>26</v>
      </c>
      <c r="C422" s="189"/>
      <c r="D422" s="189"/>
      <c r="E422" s="189"/>
      <c r="F422" s="189"/>
      <c r="G422" s="190"/>
      <c r="H422" s="190"/>
      <c r="I422" s="190"/>
      <c r="J422" s="191"/>
      <c r="K422" s="192"/>
      <c r="L422" s="192"/>
      <c r="M422" s="192"/>
      <c r="N422" s="190"/>
      <c r="O422" s="190"/>
    </row>
    <row r="423" spans="1:15" s="43" customFormat="1">
      <c r="B423" s="192" t="s">
        <v>108</v>
      </c>
      <c r="C423" s="192"/>
      <c r="D423" s="192"/>
      <c r="E423" s="192"/>
      <c r="F423" s="192"/>
      <c r="G423" s="192"/>
      <c r="H423" s="192"/>
      <c r="I423" s="192"/>
      <c r="J423" s="193"/>
      <c r="K423" s="192"/>
      <c r="L423" s="192"/>
      <c r="M423" s="192"/>
      <c r="N423" s="192"/>
      <c r="O423" s="192"/>
    </row>
    <row r="424" spans="1:15" s="43" customFormat="1" ht="28.8" customHeight="1">
      <c r="A424" s="5"/>
      <c r="B424" s="7"/>
      <c r="C424" s="7"/>
      <c r="D424" s="7"/>
      <c r="E424" s="7"/>
      <c r="F424" s="7"/>
      <c r="G424" s="7"/>
      <c r="H424" s="7"/>
      <c r="I424" s="7"/>
      <c r="J424" s="62"/>
      <c r="K424" s="7"/>
      <c r="L424" s="8"/>
      <c r="M424" s="8"/>
      <c r="N424" s="8"/>
      <c r="O424" s="8"/>
    </row>
    <row r="425" spans="1:15" s="43" customFormat="1">
      <c r="H425" s="12" t="s">
        <v>27</v>
      </c>
      <c r="I425" s="12"/>
      <c r="J425" s="46"/>
      <c r="K425" s="12"/>
      <c r="L425" s="12"/>
      <c r="M425" s="12"/>
      <c r="N425" s="12"/>
      <c r="O425" s="12"/>
    </row>
    <row r="426" spans="1:15">
      <c r="B426" s="48" t="s">
        <v>157</v>
      </c>
      <c r="C426" s="48"/>
      <c r="E426" s="49"/>
      <c r="F426" s="49"/>
      <c r="G426" s="250"/>
      <c r="H426" s="49"/>
      <c r="I426" s="49"/>
      <c r="J426" s="251"/>
      <c r="K426" s="49"/>
      <c r="L426" s="134"/>
      <c r="M426" s="246"/>
      <c r="N426" s="245"/>
      <c r="O426" s="245"/>
    </row>
    <row r="427" spans="1:15" s="43" customFormat="1" ht="73.8" customHeight="1">
      <c r="A427" s="179" t="s">
        <v>0</v>
      </c>
      <c r="B427" s="179" t="s">
        <v>99</v>
      </c>
      <c r="C427" s="179" t="s">
        <v>98</v>
      </c>
      <c r="D427" s="180" t="s">
        <v>1</v>
      </c>
      <c r="E427" s="180" t="s">
        <v>2</v>
      </c>
      <c r="F427" s="180" t="s">
        <v>3</v>
      </c>
      <c r="G427" s="179" t="s">
        <v>4</v>
      </c>
      <c r="H427" s="179" t="s">
        <v>5</v>
      </c>
      <c r="I427" s="179" t="s">
        <v>104</v>
      </c>
      <c r="J427" s="181" t="s">
        <v>110</v>
      </c>
      <c r="K427" s="181" t="s">
        <v>105</v>
      </c>
      <c r="L427" s="179" t="s">
        <v>6</v>
      </c>
      <c r="M427" s="179" t="s">
        <v>96</v>
      </c>
      <c r="N427" s="179" t="s">
        <v>97</v>
      </c>
      <c r="O427" s="179" t="s">
        <v>7</v>
      </c>
    </row>
    <row r="428" spans="1:15" s="43" customFormat="1">
      <c r="A428" s="179" t="s">
        <v>8</v>
      </c>
      <c r="B428" s="179" t="s">
        <v>9</v>
      </c>
      <c r="C428" s="179" t="s">
        <v>10</v>
      </c>
      <c r="D428" s="179" t="s">
        <v>11</v>
      </c>
      <c r="E428" s="179" t="s">
        <v>12</v>
      </c>
      <c r="F428" s="179" t="s">
        <v>13</v>
      </c>
      <c r="G428" s="179" t="s">
        <v>14</v>
      </c>
      <c r="H428" s="179" t="s">
        <v>15</v>
      </c>
      <c r="I428" s="182" t="s">
        <v>16</v>
      </c>
      <c r="J428" s="179" t="s">
        <v>17</v>
      </c>
      <c r="K428" s="179" t="s">
        <v>18</v>
      </c>
      <c r="L428" s="179" t="s">
        <v>19</v>
      </c>
      <c r="M428" s="179" t="s">
        <v>20</v>
      </c>
      <c r="N428" s="179" t="s">
        <v>21</v>
      </c>
      <c r="O428" s="179" t="s">
        <v>100</v>
      </c>
    </row>
    <row r="429" spans="1:15" s="43" customFormat="1" ht="119.4" customHeight="1">
      <c r="A429" s="1" t="s">
        <v>22</v>
      </c>
      <c r="B429" s="67" t="s">
        <v>236</v>
      </c>
      <c r="C429" s="15" t="s">
        <v>39</v>
      </c>
      <c r="D429" s="68">
        <v>0</v>
      </c>
      <c r="E429" s="58">
        <v>30</v>
      </c>
      <c r="F429" s="66">
        <v>5</v>
      </c>
      <c r="G429" s="47">
        <f>D429+E429+F429</f>
        <v>35</v>
      </c>
      <c r="H429" s="185"/>
      <c r="I429" s="9" t="e">
        <f t="shared" ref="I429" si="48">ROUND(G429/H429,2)</f>
        <v>#DIV/0!</v>
      </c>
      <c r="J429" s="205">
        <v>0</v>
      </c>
      <c r="K429" s="183" t="e">
        <f>ROUND(I429*J429,2)</f>
        <v>#DIV/0!</v>
      </c>
      <c r="L429" s="186">
        <v>0.08</v>
      </c>
      <c r="M429" s="183" t="e">
        <f>ROUND(K429*L429+K429,2)</f>
        <v>#DIV/0!</v>
      </c>
      <c r="N429" s="187"/>
      <c r="O429" s="187"/>
    </row>
    <row r="430" spans="1:15" s="43" customFormat="1">
      <c r="B430" s="2" t="s">
        <v>23</v>
      </c>
      <c r="C430" s="2"/>
      <c r="D430" s="2"/>
      <c r="E430" s="2"/>
      <c r="F430" s="2"/>
      <c r="G430" s="3"/>
      <c r="H430" s="3"/>
      <c r="J430" s="3" t="s">
        <v>24</v>
      </c>
      <c r="K430" s="184" t="e">
        <f>SUM(K429:K429)</f>
        <v>#DIV/0!</v>
      </c>
      <c r="L430" s="4"/>
      <c r="M430" s="184" t="e">
        <f>SUM(M429:M429)</f>
        <v>#DIV/0!</v>
      </c>
      <c r="N430" s="3"/>
      <c r="O430" s="3"/>
    </row>
    <row r="431" spans="1:15" s="43" customFormat="1">
      <c r="A431" s="5" t="s">
        <v>25</v>
      </c>
      <c r="B431" s="6" t="s">
        <v>31</v>
      </c>
      <c r="C431" s="6"/>
      <c r="D431" s="6"/>
      <c r="E431" s="6"/>
      <c r="F431" s="6"/>
      <c r="G431" s="6"/>
      <c r="H431" s="6"/>
      <c r="I431" s="6"/>
      <c r="J431" s="5"/>
    </row>
    <row r="432" spans="1:15" s="43" customFormat="1">
      <c r="A432" s="5" t="s">
        <v>25</v>
      </c>
      <c r="B432" s="6" t="s">
        <v>103</v>
      </c>
      <c r="C432" s="6"/>
      <c r="D432" s="6"/>
      <c r="E432" s="6"/>
      <c r="F432" s="6"/>
      <c r="G432" s="6"/>
      <c r="H432" s="6"/>
      <c r="I432" s="6"/>
      <c r="J432" s="5"/>
      <c r="N432" s="6"/>
      <c r="O432" s="6"/>
    </row>
    <row r="433" spans="1:15" s="43" customFormat="1">
      <c r="A433" s="5" t="s">
        <v>25</v>
      </c>
      <c r="B433" s="189" t="s">
        <v>26</v>
      </c>
      <c r="C433" s="189"/>
      <c r="D433" s="189"/>
      <c r="E433" s="189"/>
      <c r="F433" s="189"/>
      <c r="G433" s="190"/>
      <c r="H433" s="190"/>
      <c r="I433" s="190"/>
      <c r="J433" s="191"/>
      <c r="K433" s="192"/>
      <c r="L433" s="192"/>
      <c r="M433" s="192"/>
      <c r="N433" s="190"/>
      <c r="O433" s="190"/>
    </row>
    <row r="434" spans="1:15" s="43" customFormat="1">
      <c r="B434" s="192" t="s">
        <v>108</v>
      </c>
      <c r="C434" s="192"/>
      <c r="D434" s="192"/>
      <c r="E434" s="192"/>
      <c r="F434" s="192"/>
      <c r="G434" s="192"/>
      <c r="H434" s="192"/>
      <c r="I434" s="192"/>
      <c r="J434" s="193"/>
      <c r="K434" s="192"/>
      <c r="L434" s="192"/>
      <c r="M434" s="192"/>
      <c r="N434" s="192"/>
      <c r="O434" s="192"/>
    </row>
    <row r="435" spans="1:15" s="43" customFormat="1" ht="24.6" customHeight="1">
      <c r="A435" s="5"/>
      <c r="B435" s="7"/>
      <c r="C435" s="7"/>
      <c r="D435" s="7"/>
      <c r="E435" s="7"/>
      <c r="F435" s="7"/>
      <c r="G435" s="7"/>
      <c r="H435" s="7"/>
      <c r="I435" s="7"/>
      <c r="J435" s="62"/>
      <c r="K435" s="7"/>
      <c r="L435" s="8"/>
      <c r="M435" s="8"/>
      <c r="N435" s="8"/>
      <c r="O435" s="8"/>
    </row>
    <row r="436" spans="1:15" s="43" customFormat="1">
      <c r="H436" s="12" t="s">
        <v>27</v>
      </c>
      <c r="I436" s="12"/>
      <c r="J436" s="46"/>
      <c r="K436" s="12"/>
      <c r="L436" s="12"/>
      <c r="M436" s="12"/>
      <c r="N436" s="12"/>
      <c r="O436" s="12"/>
    </row>
    <row r="437" spans="1:15">
      <c r="A437" s="44"/>
      <c r="B437" s="158" t="s">
        <v>502</v>
      </c>
      <c r="C437" s="158"/>
      <c r="D437" s="44"/>
      <c r="E437" s="322"/>
      <c r="F437" s="322"/>
      <c r="G437" s="158"/>
      <c r="H437" s="126"/>
      <c r="I437" s="126"/>
      <c r="J437" s="323"/>
      <c r="K437" s="324"/>
      <c r="L437" s="44"/>
      <c r="M437" s="44"/>
      <c r="N437" s="21"/>
      <c r="O437" s="21"/>
    </row>
    <row r="438" spans="1:15" ht="73.8" customHeight="1">
      <c r="A438" s="179" t="s">
        <v>0</v>
      </c>
      <c r="B438" s="179" t="s">
        <v>99</v>
      </c>
      <c r="C438" s="179" t="s">
        <v>98</v>
      </c>
      <c r="D438" s="180" t="s">
        <v>1</v>
      </c>
      <c r="E438" s="180" t="s">
        <v>2</v>
      </c>
      <c r="F438" s="180" t="s">
        <v>3</v>
      </c>
      <c r="G438" s="179" t="s">
        <v>4</v>
      </c>
      <c r="H438" s="179" t="s">
        <v>5</v>
      </c>
      <c r="I438" s="179" t="s">
        <v>104</v>
      </c>
      <c r="J438" s="181" t="s">
        <v>110</v>
      </c>
      <c r="K438" s="181" t="s">
        <v>105</v>
      </c>
      <c r="L438" s="179" t="s">
        <v>6</v>
      </c>
      <c r="M438" s="179" t="s">
        <v>96</v>
      </c>
      <c r="N438" s="179" t="s">
        <v>97</v>
      </c>
      <c r="O438" s="179" t="s">
        <v>7</v>
      </c>
    </row>
    <row r="439" spans="1:15">
      <c r="A439" s="179" t="s">
        <v>8</v>
      </c>
      <c r="B439" s="179" t="s">
        <v>9</v>
      </c>
      <c r="C439" s="179" t="s">
        <v>10</v>
      </c>
      <c r="D439" s="179" t="s">
        <v>11</v>
      </c>
      <c r="E439" s="179" t="s">
        <v>12</v>
      </c>
      <c r="F439" s="179" t="s">
        <v>13</v>
      </c>
      <c r="G439" s="179" t="s">
        <v>14</v>
      </c>
      <c r="H439" s="179" t="s">
        <v>15</v>
      </c>
      <c r="I439" s="182" t="s">
        <v>16</v>
      </c>
      <c r="J439" s="179" t="s">
        <v>17</v>
      </c>
      <c r="K439" s="179" t="s">
        <v>18</v>
      </c>
      <c r="L439" s="179" t="s">
        <v>19</v>
      </c>
      <c r="M439" s="179" t="s">
        <v>20</v>
      </c>
      <c r="N439" s="179" t="s">
        <v>21</v>
      </c>
      <c r="O439" s="179" t="s">
        <v>100</v>
      </c>
    </row>
    <row r="440" spans="1:15" ht="132.6">
      <c r="A440" s="10" t="s">
        <v>22</v>
      </c>
      <c r="B440" s="125" t="s">
        <v>503</v>
      </c>
      <c r="C440" s="15" t="s">
        <v>40</v>
      </c>
      <c r="D440" s="59">
        <v>0</v>
      </c>
      <c r="E440" s="59">
        <v>3</v>
      </c>
      <c r="F440" s="14">
        <v>0</v>
      </c>
      <c r="G440" s="47">
        <f>D440+E440+F440</f>
        <v>3</v>
      </c>
      <c r="H440" s="321">
        <v>1</v>
      </c>
      <c r="I440" s="325">
        <f t="shared" ref="I440" si="49">ROUND(G440/H440,2)</f>
        <v>3</v>
      </c>
      <c r="J440" s="205">
        <v>0</v>
      </c>
      <c r="K440" s="183">
        <f>ROUND(I440*J440,2)</f>
        <v>0</v>
      </c>
      <c r="L440" s="186">
        <v>0.08</v>
      </c>
      <c r="M440" s="216">
        <f>ROUND(K440*L440+K440,2)</f>
        <v>0</v>
      </c>
      <c r="N440" s="198"/>
      <c r="O440" s="187"/>
    </row>
    <row r="441" spans="1:15" ht="135.6" customHeight="1">
      <c r="A441" s="10" t="s">
        <v>28</v>
      </c>
      <c r="B441" s="125" t="s">
        <v>504</v>
      </c>
      <c r="C441" s="15" t="s">
        <v>40</v>
      </c>
      <c r="D441" s="59">
        <v>0</v>
      </c>
      <c r="E441" s="59">
        <v>5</v>
      </c>
      <c r="F441" s="14">
        <v>0</v>
      </c>
      <c r="G441" s="47">
        <f>D441+E441+F441</f>
        <v>5</v>
      </c>
      <c r="H441" s="321">
        <v>1</v>
      </c>
      <c r="I441" s="325">
        <f t="shared" ref="I441" si="50">ROUND(G441/H441,2)</f>
        <v>5</v>
      </c>
      <c r="J441" s="205">
        <v>0</v>
      </c>
      <c r="K441" s="183">
        <f>ROUND(I441*J441,2)</f>
        <v>0</v>
      </c>
      <c r="L441" s="186">
        <v>0.08</v>
      </c>
      <c r="M441" s="216">
        <f>ROUND(K441*L441+K441,2)</f>
        <v>0</v>
      </c>
      <c r="N441" s="198"/>
      <c r="O441" s="187"/>
    </row>
    <row r="442" spans="1:15">
      <c r="A442" s="44"/>
      <c r="B442" s="37" t="s">
        <v>23</v>
      </c>
      <c r="C442" s="37"/>
      <c r="D442" s="37"/>
      <c r="E442" s="37"/>
      <c r="F442" s="37"/>
      <c r="G442" s="38"/>
      <c r="H442" s="38"/>
      <c r="I442" s="39"/>
      <c r="J442" s="38" t="s">
        <v>24</v>
      </c>
      <c r="K442" s="208">
        <f>SUM(K440:K441)</f>
        <v>0</v>
      </c>
      <c r="L442" s="330"/>
      <c r="M442" s="329">
        <f>SUM(M440:M441)</f>
        <v>0</v>
      </c>
      <c r="N442" s="21"/>
      <c r="O442" s="21"/>
    </row>
    <row r="443" spans="1:15" s="43" customFormat="1">
      <c r="A443" s="33" t="s">
        <v>25</v>
      </c>
      <c r="B443" s="32" t="s">
        <v>31</v>
      </c>
      <c r="C443" s="32"/>
      <c r="D443" s="32"/>
      <c r="E443" s="32"/>
      <c r="F443" s="32"/>
      <c r="G443" s="32"/>
      <c r="H443" s="32"/>
      <c r="I443" s="32"/>
      <c r="J443" s="33"/>
      <c r="K443" s="44"/>
      <c r="L443" s="44"/>
      <c r="M443" s="44"/>
      <c r="N443" s="44"/>
      <c r="O443" s="44"/>
    </row>
    <row r="444" spans="1:15" s="43" customFormat="1">
      <c r="A444" s="33" t="s">
        <v>25</v>
      </c>
      <c r="B444" s="32" t="s">
        <v>103</v>
      </c>
      <c r="C444" s="32"/>
      <c r="D444" s="32"/>
      <c r="E444" s="32"/>
      <c r="F444" s="32"/>
      <c r="G444" s="32"/>
      <c r="H444" s="32"/>
      <c r="I444" s="32"/>
      <c r="J444" s="33"/>
      <c r="K444" s="44"/>
      <c r="L444" s="44"/>
      <c r="M444" s="44"/>
      <c r="N444" s="32"/>
      <c r="O444" s="32"/>
    </row>
    <row r="445" spans="1:15" s="43" customFormat="1">
      <c r="A445" s="33" t="s">
        <v>25</v>
      </c>
      <c r="B445" s="189" t="s">
        <v>26</v>
      </c>
      <c r="C445" s="189"/>
      <c r="D445" s="189"/>
      <c r="E445" s="189"/>
      <c r="F445" s="189"/>
      <c r="G445" s="190"/>
      <c r="H445" s="190"/>
      <c r="I445" s="190"/>
      <c r="J445" s="191"/>
      <c r="K445" s="192"/>
      <c r="L445" s="192"/>
      <c r="M445" s="192"/>
      <c r="N445" s="190"/>
      <c r="O445" s="190"/>
    </row>
    <row r="446" spans="1:15" s="43" customFormat="1">
      <c r="A446" s="44"/>
      <c r="B446" s="192" t="s">
        <v>452</v>
      </c>
      <c r="C446" s="192"/>
      <c r="D446" s="192"/>
      <c r="E446" s="192"/>
      <c r="F446" s="192"/>
      <c r="G446" s="192"/>
      <c r="H446" s="192"/>
      <c r="I446" s="192"/>
      <c r="J446" s="193"/>
      <c r="K446" s="192"/>
      <c r="L446" s="192"/>
      <c r="M446" s="192"/>
      <c r="N446" s="192"/>
      <c r="O446" s="192"/>
    </row>
    <row r="447" spans="1:15" s="43" customFormat="1" ht="24" customHeight="1">
      <c r="A447" s="33"/>
      <c r="B447" s="7"/>
      <c r="C447" s="7"/>
      <c r="D447" s="7"/>
      <c r="E447" s="7"/>
      <c r="F447" s="7"/>
      <c r="G447" s="7"/>
      <c r="H447" s="7"/>
      <c r="I447" s="7"/>
      <c r="J447" s="62"/>
      <c r="K447" s="7"/>
      <c r="L447" s="326"/>
      <c r="M447" s="326"/>
      <c r="N447" s="326"/>
      <c r="O447" s="326"/>
    </row>
    <row r="448" spans="1:15" s="43" customFormat="1">
      <c r="A448" s="44"/>
      <c r="B448" s="44"/>
      <c r="C448" s="44"/>
      <c r="D448" s="44"/>
      <c r="E448" s="44"/>
      <c r="F448" s="44"/>
      <c r="G448" s="44"/>
      <c r="H448" s="327" t="s">
        <v>27</v>
      </c>
      <c r="I448" s="327"/>
      <c r="J448" s="328"/>
      <c r="K448" s="327"/>
      <c r="L448" s="327"/>
      <c r="M448" s="327"/>
      <c r="N448" s="327"/>
      <c r="O448" s="327"/>
    </row>
    <row r="449" spans="1:15">
      <c r="B449" s="48" t="s">
        <v>158</v>
      </c>
      <c r="C449" s="135"/>
      <c r="D449" s="135"/>
      <c r="E449" s="135"/>
      <c r="F449" s="136"/>
      <c r="G449" s="135"/>
      <c r="H449" s="104"/>
      <c r="I449" s="104"/>
      <c r="J449" s="137"/>
      <c r="K449" s="106"/>
      <c r="L449" s="54"/>
      <c r="M449" s="55"/>
      <c r="N449" s="245"/>
      <c r="O449" s="245"/>
    </row>
    <row r="450" spans="1:15" s="43" customFormat="1" ht="73.8" customHeight="1">
      <c r="A450" s="179" t="s">
        <v>0</v>
      </c>
      <c r="B450" s="179" t="s">
        <v>99</v>
      </c>
      <c r="C450" s="179" t="s">
        <v>98</v>
      </c>
      <c r="D450" s="180" t="s">
        <v>1</v>
      </c>
      <c r="E450" s="180" t="s">
        <v>2</v>
      </c>
      <c r="F450" s="180" t="s">
        <v>3</v>
      </c>
      <c r="G450" s="179" t="s">
        <v>4</v>
      </c>
      <c r="H450" s="179" t="s">
        <v>5</v>
      </c>
      <c r="I450" s="179" t="s">
        <v>104</v>
      </c>
      <c r="J450" s="181" t="s">
        <v>110</v>
      </c>
      <c r="K450" s="181" t="s">
        <v>105</v>
      </c>
      <c r="L450" s="179" t="s">
        <v>6</v>
      </c>
      <c r="M450" s="179" t="s">
        <v>96</v>
      </c>
      <c r="N450" s="179" t="s">
        <v>97</v>
      </c>
      <c r="O450" s="179" t="s">
        <v>7</v>
      </c>
    </row>
    <row r="451" spans="1:15" s="43" customFormat="1">
      <c r="A451" s="179" t="s">
        <v>8</v>
      </c>
      <c r="B451" s="179" t="s">
        <v>9</v>
      </c>
      <c r="C451" s="179" t="s">
        <v>10</v>
      </c>
      <c r="D451" s="179" t="s">
        <v>11</v>
      </c>
      <c r="E451" s="179" t="s">
        <v>12</v>
      </c>
      <c r="F451" s="179" t="s">
        <v>13</v>
      </c>
      <c r="G451" s="179" t="s">
        <v>14</v>
      </c>
      <c r="H451" s="179" t="s">
        <v>15</v>
      </c>
      <c r="I451" s="182" t="s">
        <v>16</v>
      </c>
      <c r="J451" s="179" t="s">
        <v>17</v>
      </c>
      <c r="K451" s="179" t="s">
        <v>18</v>
      </c>
      <c r="L451" s="179" t="s">
        <v>19</v>
      </c>
      <c r="M451" s="179" t="s">
        <v>20</v>
      </c>
      <c r="N451" s="179" t="s">
        <v>21</v>
      </c>
      <c r="O451" s="179" t="s">
        <v>100</v>
      </c>
    </row>
    <row r="452" spans="1:15" s="43" customFormat="1" ht="150.6" customHeight="1">
      <c r="A452" s="1" t="s">
        <v>22</v>
      </c>
      <c r="B452" s="67" t="s">
        <v>297</v>
      </c>
      <c r="C452" s="71" t="s">
        <v>47</v>
      </c>
      <c r="D452" s="58">
        <v>0</v>
      </c>
      <c r="E452" s="72">
        <v>12</v>
      </c>
      <c r="F452" s="73">
        <v>10</v>
      </c>
      <c r="G452" s="47">
        <f>D452+E452+F452</f>
        <v>22</v>
      </c>
      <c r="H452" s="185"/>
      <c r="I452" s="9" t="e">
        <f t="shared" ref="I452:I453" si="51">ROUND(G452/H452,2)</f>
        <v>#DIV/0!</v>
      </c>
      <c r="J452" s="205">
        <v>0</v>
      </c>
      <c r="K452" s="183" t="e">
        <f>ROUND(I452*J452,2)</f>
        <v>#DIV/0!</v>
      </c>
      <c r="L452" s="186">
        <v>0.08</v>
      </c>
      <c r="M452" s="183" t="e">
        <f>ROUND(K452*L452+K452,2)</f>
        <v>#DIV/0!</v>
      </c>
      <c r="N452" s="198"/>
      <c r="O452" s="187"/>
    </row>
    <row r="453" spans="1:15" s="43" customFormat="1" ht="82.8" customHeight="1">
      <c r="A453" s="1" t="s">
        <v>28</v>
      </c>
      <c r="B453" s="67" t="s">
        <v>210</v>
      </c>
      <c r="C453" s="71" t="s">
        <v>39</v>
      </c>
      <c r="D453" s="58">
        <v>0</v>
      </c>
      <c r="E453" s="59">
        <v>5200</v>
      </c>
      <c r="F453" s="59">
        <v>1000</v>
      </c>
      <c r="G453" s="47">
        <f>D453+E453+F453</f>
        <v>6200</v>
      </c>
      <c r="H453" s="185"/>
      <c r="I453" s="9" t="e">
        <f t="shared" si="51"/>
        <v>#DIV/0!</v>
      </c>
      <c r="J453" s="205">
        <v>0</v>
      </c>
      <c r="K453" s="183" t="e">
        <f>ROUND(I453*J453,2)</f>
        <v>#DIV/0!</v>
      </c>
      <c r="L453" s="186">
        <v>0.08</v>
      </c>
      <c r="M453" s="183" t="e">
        <f>ROUND(K453*L453+K453,2)</f>
        <v>#DIV/0!</v>
      </c>
      <c r="N453" s="198"/>
      <c r="O453" s="187"/>
    </row>
    <row r="454" spans="1:15" s="43" customFormat="1">
      <c r="B454" s="2" t="s">
        <v>23</v>
      </c>
      <c r="C454" s="2"/>
      <c r="D454" s="2"/>
      <c r="E454" s="2"/>
      <c r="F454" s="2"/>
      <c r="G454" s="3"/>
      <c r="H454" s="3"/>
      <c r="J454" s="3" t="s">
        <v>24</v>
      </c>
      <c r="K454" s="184" t="e">
        <f>SUM(K452:K453)</f>
        <v>#DIV/0!</v>
      </c>
      <c r="L454" s="4"/>
      <c r="M454" s="184" t="e">
        <f>SUM(M452:M453)</f>
        <v>#DIV/0!</v>
      </c>
      <c r="N454" s="3"/>
      <c r="O454" s="3"/>
    </row>
    <row r="455" spans="1:15" s="43" customFormat="1">
      <c r="A455" s="5" t="s">
        <v>25</v>
      </c>
      <c r="B455" s="6" t="s">
        <v>31</v>
      </c>
      <c r="C455" s="6"/>
      <c r="D455" s="6"/>
      <c r="E455" s="6"/>
      <c r="F455" s="6"/>
      <c r="G455" s="6"/>
      <c r="H455" s="6"/>
      <c r="I455" s="6"/>
      <c r="J455" s="5"/>
    </row>
    <row r="456" spans="1:15" s="43" customFormat="1">
      <c r="A456" s="5" t="s">
        <v>25</v>
      </c>
      <c r="B456" s="6" t="s">
        <v>103</v>
      </c>
      <c r="C456" s="6"/>
      <c r="D456" s="6"/>
      <c r="E456" s="6"/>
      <c r="F456" s="6"/>
      <c r="G456" s="6"/>
      <c r="H456" s="6"/>
      <c r="I456" s="6"/>
      <c r="J456" s="5"/>
      <c r="N456" s="6"/>
      <c r="O456" s="6"/>
    </row>
    <row r="457" spans="1:15" s="43" customFormat="1">
      <c r="A457" s="5" t="s">
        <v>25</v>
      </c>
      <c r="B457" s="189" t="s">
        <v>26</v>
      </c>
      <c r="C457" s="189"/>
      <c r="D457" s="189"/>
      <c r="E457" s="189"/>
      <c r="F457" s="189"/>
      <c r="G457" s="190"/>
      <c r="H457" s="190"/>
      <c r="I457" s="190"/>
      <c r="J457" s="191"/>
      <c r="K457" s="192"/>
      <c r="L457" s="192"/>
      <c r="M457" s="192"/>
      <c r="N457" s="190"/>
      <c r="O457" s="190"/>
    </row>
    <row r="458" spans="1:15" s="43" customFormat="1">
      <c r="B458" s="192" t="s">
        <v>108</v>
      </c>
      <c r="C458" s="192"/>
      <c r="D458" s="192"/>
      <c r="E458" s="192"/>
      <c r="F458" s="192"/>
      <c r="G458" s="192"/>
      <c r="H458" s="192"/>
      <c r="I458" s="192"/>
      <c r="J458" s="193"/>
      <c r="K458" s="192"/>
      <c r="L458" s="192"/>
      <c r="M458" s="192"/>
      <c r="N458" s="192"/>
      <c r="O458" s="192"/>
    </row>
    <row r="459" spans="1:15" s="43" customFormat="1" ht="20.399999999999999" customHeight="1">
      <c r="A459" s="5"/>
      <c r="B459" s="7"/>
      <c r="C459" s="7"/>
      <c r="D459" s="7"/>
      <c r="E459" s="7"/>
      <c r="F459" s="7"/>
      <c r="G459" s="7"/>
      <c r="H459" s="7"/>
      <c r="I459" s="7"/>
      <c r="J459" s="62"/>
      <c r="K459" s="7"/>
      <c r="L459" s="8"/>
      <c r="M459" s="8"/>
      <c r="N459" s="8"/>
      <c r="O459" s="8"/>
    </row>
    <row r="460" spans="1:15" s="43" customFormat="1">
      <c r="H460" s="12" t="s">
        <v>27</v>
      </c>
      <c r="I460" s="12"/>
      <c r="J460" s="46"/>
      <c r="K460" s="12"/>
      <c r="L460" s="12"/>
      <c r="M460" s="12"/>
      <c r="N460" s="12"/>
      <c r="O460" s="12"/>
    </row>
    <row r="461" spans="1:15">
      <c r="B461" s="48" t="s">
        <v>159</v>
      </c>
      <c r="C461" s="48"/>
      <c r="E461" s="138"/>
      <c r="F461" s="138"/>
      <c r="G461" s="100"/>
      <c r="H461" s="54"/>
      <c r="I461" s="134"/>
      <c r="J461" s="253"/>
      <c r="K461" s="134"/>
      <c r="L461" s="134"/>
      <c r="M461" s="246"/>
      <c r="N461" s="245"/>
      <c r="O461" s="245"/>
    </row>
    <row r="462" spans="1:15" s="43" customFormat="1" ht="73.8" customHeight="1">
      <c r="A462" s="179" t="s">
        <v>0</v>
      </c>
      <c r="B462" s="179" t="s">
        <v>99</v>
      </c>
      <c r="C462" s="179" t="s">
        <v>98</v>
      </c>
      <c r="D462" s="180" t="s">
        <v>1</v>
      </c>
      <c r="E462" s="180" t="s">
        <v>2</v>
      </c>
      <c r="F462" s="180" t="s">
        <v>3</v>
      </c>
      <c r="G462" s="179" t="s">
        <v>4</v>
      </c>
      <c r="H462" s="179" t="s">
        <v>5</v>
      </c>
      <c r="I462" s="179" t="s">
        <v>104</v>
      </c>
      <c r="J462" s="181" t="s">
        <v>110</v>
      </c>
      <c r="K462" s="181" t="s">
        <v>105</v>
      </c>
      <c r="L462" s="179" t="s">
        <v>6</v>
      </c>
      <c r="M462" s="179" t="s">
        <v>96</v>
      </c>
      <c r="N462" s="179" t="s">
        <v>97</v>
      </c>
      <c r="O462" s="179" t="s">
        <v>7</v>
      </c>
    </row>
    <row r="463" spans="1:15" s="43" customFormat="1">
      <c r="A463" s="179" t="s">
        <v>8</v>
      </c>
      <c r="B463" s="179" t="s">
        <v>9</v>
      </c>
      <c r="C463" s="179" t="s">
        <v>10</v>
      </c>
      <c r="D463" s="179" t="s">
        <v>11</v>
      </c>
      <c r="E463" s="179" t="s">
        <v>12</v>
      </c>
      <c r="F463" s="179" t="s">
        <v>13</v>
      </c>
      <c r="G463" s="179" t="s">
        <v>14</v>
      </c>
      <c r="H463" s="179" t="s">
        <v>15</v>
      </c>
      <c r="I463" s="182" t="s">
        <v>16</v>
      </c>
      <c r="J463" s="179" t="s">
        <v>17</v>
      </c>
      <c r="K463" s="179" t="s">
        <v>18</v>
      </c>
      <c r="L463" s="179" t="s">
        <v>19</v>
      </c>
      <c r="M463" s="179" t="s">
        <v>20</v>
      </c>
      <c r="N463" s="179" t="s">
        <v>21</v>
      </c>
      <c r="O463" s="179" t="s">
        <v>100</v>
      </c>
    </row>
    <row r="464" spans="1:15" s="43" customFormat="1" ht="40.799999999999997">
      <c r="A464" s="1" t="s">
        <v>22</v>
      </c>
      <c r="B464" s="67" t="s">
        <v>115</v>
      </c>
      <c r="C464" s="74" t="s">
        <v>46</v>
      </c>
      <c r="D464" s="74">
        <v>0</v>
      </c>
      <c r="E464" s="75">
        <v>10000</v>
      </c>
      <c r="F464" s="74">
        <v>30</v>
      </c>
      <c r="G464" s="47">
        <f t="shared" ref="G464:G469" si="52">D464+E464+F464</f>
        <v>10030</v>
      </c>
      <c r="H464" s="185"/>
      <c r="I464" s="9" t="e">
        <f t="shared" ref="I464:I469" si="53">ROUND(G464/H464,2)</f>
        <v>#DIV/0!</v>
      </c>
      <c r="J464" s="203">
        <v>0</v>
      </c>
      <c r="K464" s="183" t="e">
        <f t="shared" ref="K464:K469" si="54">ROUND(I464*J464,2)</f>
        <v>#DIV/0!</v>
      </c>
      <c r="L464" s="186">
        <v>0.08</v>
      </c>
      <c r="M464" s="183" t="e">
        <f t="shared" ref="M464:M469" si="55">ROUND(K464*L464+K464,2)</f>
        <v>#DIV/0!</v>
      </c>
      <c r="N464" s="198"/>
      <c r="O464" s="198"/>
    </row>
    <row r="465" spans="1:15" s="43" customFormat="1" ht="40.799999999999997">
      <c r="A465" s="1" t="s">
        <v>28</v>
      </c>
      <c r="B465" s="67" t="s">
        <v>211</v>
      </c>
      <c r="C465" s="74" t="s">
        <v>46</v>
      </c>
      <c r="D465" s="74">
        <v>0</v>
      </c>
      <c r="E465" s="75">
        <v>10000</v>
      </c>
      <c r="F465" s="75">
        <v>5000</v>
      </c>
      <c r="G465" s="47">
        <f t="shared" si="52"/>
        <v>15000</v>
      </c>
      <c r="H465" s="185"/>
      <c r="I465" s="9" t="e">
        <f t="shared" si="53"/>
        <v>#DIV/0!</v>
      </c>
      <c r="J465" s="203">
        <v>0</v>
      </c>
      <c r="K465" s="183" t="e">
        <f t="shared" si="54"/>
        <v>#DIV/0!</v>
      </c>
      <c r="L465" s="186">
        <v>0.08</v>
      </c>
      <c r="M465" s="183" t="e">
        <f t="shared" si="55"/>
        <v>#DIV/0!</v>
      </c>
      <c r="N465" s="198"/>
      <c r="O465" s="198"/>
    </row>
    <row r="466" spans="1:15" s="43" customFormat="1" ht="30.6">
      <c r="A466" s="1" t="s">
        <v>29</v>
      </c>
      <c r="B466" s="67" t="s">
        <v>116</v>
      </c>
      <c r="C466" s="74" t="s">
        <v>46</v>
      </c>
      <c r="D466" s="74">
        <v>0</v>
      </c>
      <c r="E466" s="75">
        <v>300</v>
      </c>
      <c r="F466" s="74">
        <v>600</v>
      </c>
      <c r="G466" s="47">
        <f t="shared" si="52"/>
        <v>900</v>
      </c>
      <c r="H466" s="185"/>
      <c r="I466" s="9" t="e">
        <f t="shared" si="53"/>
        <v>#DIV/0!</v>
      </c>
      <c r="J466" s="203">
        <v>0</v>
      </c>
      <c r="K466" s="183" t="e">
        <f t="shared" si="54"/>
        <v>#DIV/0!</v>
      </c>
      <c r="L466" s="186">
        <v>0.08</v>
      </c>
      <c r="M466" s="183" t="e">
        <f t="shared" si="55"/>
        <v>#DIV/0!</v>
      </c>
      <c r="N466" s="198"/>
      <c r="O466" s="198"/>
    </row>
    <row r="467" spans="1:15" s="43" customFormat="1" ht="30.6">
      <c r="A467" s="1" t="s">
        <v>30</v>
      </c>
      <c r="B467" s="67" t="s">
        <v>212</v>
      </c>
      <c r="C467" s="74" t="s">
        <v>160</v>
      </c>
      <c r="D467" s="74">
        <v>0</v>
      </c>
      <c r="E467" s="75">
        <v>4</v>
      </c>
      <c r="F467" s="74">
        <v>100</v>
      </c>
      <c r="G467" s="47">
        <f t="shared" si="52"/>
        <v>104</v>
      </c>
      <c r="H467" s="185"/>
      <c r="I467" s="9" t="e">
        <f t="shared" si="53"/>
        <v>#DIV/0!</v>
      </c>
      <c r="J467" s="203">
        <v>0</v>
      </c>
      <c r="K467" s="183" t="e">
        <f t="shared" si="54"/>
        <v>#DIV/0!</v>
      </c>
      <c r="L467" s="186">
        <v>0.08</v>
      </c>
      <c r="M467" s="183" t="e">
        <f t="shared" si="55"/>
        <v>#DIV/0!</v>
      </c>
      <c r="N467" s="198"/>
      <c r="O467" s="198"/>
    </row>
    <row r="468" spans="1:15" s="43" customFormat="1" ht="20.399999999999999">
      <c r="A468" s="1" t="s">
        <v>32</v>
      </c>
      <c r="B468" s="67" t="s">
        <v>298</v>
      </c>
      <c r="C468" s="74" t="s">
        <v>39</v>
      </c>
      <c r="D468" s="74">
        <v>0</v>
      </c>
      <c r="E468" s="75">
        <v>10000</v>
      </c>
      <c r="F468" s="74">
        <v>0</v>
      </c>
      <c r="G468" s="47">
        <f t="shared" si="52"/>
        <v>10000</v>
      </c>
      <c r="H468" s="185"/>
      <c r="I468" s="9" t="e">
        <f t="shared" si="53"/>
        <v>#DIV/0!</v>
      </c>
      <c r="J468" s="203">
        <v>0</v>
      </c>
      <c r="K468" s="183" t="e">
        <f t="shared" si="54"/>
        <v>#DIV/0!</v>
      </c>
      <c r="L468" s="186">
        <v>0.08</v>
      </c>
      <c r="M468" s="183" t="e">
        <f t="shared" si="55"/>
        <v>#DIV/0!</v>
      </c>
      <c r="N468" s="198"/>
      <c r="O468" s="198"/>
    </row>
    <row r="469" spans="1:15" s="43" customFormat="1" ht="20.399999999999999">
      <c r="A469" s="1" t="s">
        <v>33</v>
      </c>
      <c r="B469" s="67" t="s">
        <v>213</v>
      </c>
      <c r="C469" s="74" t="s">
        <v>39</v>
      </c>
      <c r="D469" s="74">
        <v>0</v>
      </c>
      <c r="E469" s="75">
        <v>10000</v>
      </c>
      <c r="F469" s="75">
        <v>1000</v>
      </c>
      <c r="G469" s="47">
        <f t="shared" si="52"/>
        <v>11000</v>
      </c>
      <c r="H469" s="185"/>
      <c r="I469" s="9" t="e">
        <f t="shared" si="53"/>
        <v>#DIV/0!</v>
      </c>
      <c r="J469" s="203">
        <v>0</v>
      </c>
      <c r="K469" s="183" t="e">
        <f t="shared" si="54"/>
        <v>#DIV/0!</v>
      </c>
      <c r="L469" s="186">
        <v>0.08</v>
      </c>
      <c r="M469" s="183" t="e">
        <f t="shared" si="55"/>
        <v>#DIV/0!</v>
      </c>
      <c r="N469" s="198"/>
      <c r="O469" s="198"/>
    </row>
    <row r="470" spans="1:15" s="43" customFormat="1">
      <c r="B470" s="2" t="s">
        <v>23</v>
      </c>
      <c r="C470" s="2"/>
      <c r="D470" s="2"/>
      <c r="E470" s="2"/>
      <c r="F470" s="2"/>
      <c r="G470" s="3"/>
      <c r="H470" s="3"/>
      <c r="J470" s="3" t="s">
        <v>24</v>
      </c>
      <c r="K470" s="184" t="e">
        <f>SUM(K464:K469)</f>
        <v>#DIV/0!</v>
      </c>
      <c r="L470" s="4"/>
      <c r="M470" s="184" t="e">
        <f>SUM(M464:M469)</f>
        <v>#DIV/0!</v>
      </c>
      <c r="N470" s="3"/>
      <c r="O470" s="3"/>
    </row>
    <row r="471" spans="1:15" s="43" customFormat="1">
      <c r="A471" s="5" t="s">
        <v>25</v>
      </c>
      <c r="B471" s="6" t="s">
        <v>31</v>
      </c>
      <c r="C471" s="6"/>
      <c r="D471" s="6"/>
      <c r="E471" s="6"/>
      <c r="F471" s="6"/>
      <c r="G471" s="6"/>
      <c r="H471" s="6"/>
      <c r="I471" s="6"/>
      <c r="J471" s="5"/>
    </row>
    <row r="472" spans="1:15" s="43" customFormat="1">
      <c r="A472" s="5" t="s">
        <v>25</v>
      </c>
      <c r="B472" s="6" t="s">
        <v>103</v>
      </c>
      <c r="C472" s="6"/>
      <c r="D472" s="6"/>
      <c r="E472" s="6"/>
      <c r="F472" s="6"/>
      <c r="G472" s="6"/>
      <c r="H472" s="6"/>
      <c r="I472" s="6"/>
      <c r="J472" s="5"/>
      <c r="N472" s="6"/>
      <c r="O472" s="6"/>
    </row>
    <row r="473" spans="1:15" s="43" customFormat="1">
      <c r="A473" s="5" t="s">
        <v>25</v>
      </c>
      <c r="B473" s="189" t="s">
        <v>26</v>
      </c>
      <c r="C473" s="189"/>
      <c r="D473" s="189"/>
      <c r="E473" s="189"/>
      <c r="F473" s="189"/>
      <c r="G473" s="190"/>
      <c r="H473" s="190"/>
      <c r="I473" s="190"/>
      <c r="J473" s="191"/>
      <c r="K473" s="192"/>
      <c r="L473" s="192"/>
      <c r="M473" s="192"/>
      <c r="N473" s="190"/>
      <c r="O473" s="190"/>
    </row>
    <row r="474" spans="1:15" s="43" customFormat="1">
      <c r="B474" s="192" t="s">
        <v>108</v>
      </c>
      <c r="C474" s="192"/>
      <c r="D474" s="192"/>
      <c r="E474" s="192"/>
      <c r="F474" s="192"/>
      <c r="G474" s="192"/>
      <c r="H474" s="192"/>
      <c r="I474" s="192"/>
      <c r="J474" s="193"/>
      <c r="K474" s="192"/>
      <c r="L474" s="192"/>
      <c r="M474" s="192"/>
      <c r="N474" s="192"/>
      <c r="O474" s="192"/>
    </row>
    <row r="475" spans="1:15" s="43" customFormat="1" ht="22.2" customHeight="1">
      <c r="A475" s="5"/>
      <c r="B475" s="7"/>
      <c r="C475" s="7"/>
      <c r="D475" s="7"/>
      <c r="E475" s="7"/>
      <c r="F475" s="7"/>
      <c r="G475" s="7"/>
      <c r="H475" s="7"/>
      <c r="I475" s="7"/>
      <c r="J475" s="62"/>
      <c r="K475" s="7"/>
      <c r="L475" s="8"/>
      <c r="M475" s="8"/>
      <c r="N475" s="8"/>
      <c r="O475" s="8"/>
    </row>
    <row r="476" spans="1:15" s="43" customFormat="1">
      <c r="H476" s="12" t="s">
        <v>27</v>
      </c>
      <c r="I476" s="12"/>
      <c r="J476" s="46"/>
      <c r="K476" s="12"/>
      <c r="L476" s="12"/>
      <c r="M476" s="12"/>
      <c r="N476" s="12"/>
      <c r="O476" s="12"/>
    </row>
    <row r="477" spans="1:15">
      <c r="B477" s="48" t="s">
        <v>161</v>
      </c>
      <c r="C477" s="48"/>
      <c r="E477" s="138"/>
      <c r="F477" s="138"/>
      <c r="G477" s="100"/>
      <c r="H477" s="54"/>
      <c r="I477" s="134"/>
      <c r="J477" s="253"/>
      <c r="K477" s="134"/>
      <c r="L477" s="134"/>
      <c r="M477" s="246"/>
      <c r="N477" s="245"/>
      <c r="O477" s="245"/>
    </row>
    <row r="478" spans="1:15" s="43" customFormat="1" ht="73.8" customHeight="1">
      <c r="A478" s="179" t="s">
        <v>0</v>
      </c>
      <c r="B478" s="179" t="s">
        <v>99</v>
      </c>
      <c r="C478" s="179" t="s">
        <v>98</v>
      </c>
      <c r="D478" s="180" t="s">
        <v>1</v>
      </c>
      <c r="E478" s="180" t="s">
        <v>2</v>
      </c>
      <c r="F478" s="180" t="s">
        <v>3</v>
      </c>
      <c r="G478" s="179" t="s">
        <v>4</v>
      </c>
      <c r="H478" s="179" t="s">
        <v>5</v>
      </c>
      <c r="I478" s="179" t="s">
        <v>104</v>
      </c>
      <c r="J478" s="181" t="s">
        <v>110</v>
      </c>
      <c r="K478" s="181" t="s">
        <v>105</v>
      </c>
      <c r="L478" s="179" t="s">
        <v>6</v>
      </c>
      <c r="M478" s="179" t="s">
        <v>96</v>
      </c>
      <c r="N478" s="179" t="s">
        <v>97</v>
      </c>
      <c r="O478" s="179" t="s">
        <v>7</v>
      </c>
    </row>
    <row r="479" spans="1:15" s="43" customFormat="1">
      <c r="A479" s="179" t="s">
        <v>8</v>
      </c>
      <c r="B479" s="179" t="s">
        <v>9</v>
      </c>
      <c r="C479" s="179" t="s">
        <v>10</v>
      </c>
      <c r="D479" s="179" t="s">
        <v>11</v>
      </c>
      <c r="E479" s="179" t="s">
        <v>12</v>
      </c>
      <c r="F479" s="179" t="s">
        <v>13</v>
      </c>
      <c r="G479" s="179" t="s">
        <v>14</v>
      </c>
      <c r="H479" s="179" t="s">
        <v>15</v>
      </c>
      <c r="I479" s="182" t="s">
        <v>16</v>
      </c>
      <c r="J479" s="179" t="s">
        <v>17</v>
      </c>
      <c r="K479" s="179" t="s">
        <v>18</v>
      </c>
      <c r="L479" s="179" t="s">
        <v>19</v>
      </c>
      <c r="M479" s="179" t="s">
        <v>20</v>
      </c>
      <c r="N479" s="179" t="s">
        <v>21</v>
      </c>
      <c r="O479" s="179" t="s">
        <v>100</v>
      </c>
    </row>
    <row r="480" spans="1:15" s="43" customFormat="1" ht="165" customHeight="1">
      <c r="A480" s="1" t="s">
        <v>22</v>
      </c>
      <c r="B480" s="67" t="s">
        <v>414</v>
      </c>
      <c r="C480" s="74" t="s">
        <v>39</v>
      </c>
      <c r="D480" s="19">
        <v>80</v>
      </c>
      <c r="E480" s="75">
        <v>10000</v>
      </c>
      <c r="F480" s="74">
        <v>1000</v>
      </c>
      <c r="G480" s="47">
        <f>D480+E480+F480</f>
        <v>11080</v>
      </c>
      <c r="H480" s="185"/>
      <c r="I480" s="9" t="e">
        <f t="shared" ref="I480:I481" si="56">ROUND(G480/H480,2)</f>
        <v>#DIV/0!</v>
      </c>
      <c r="J480" s="203">
        <v>0</v>
      </c>
      <c r="K480" s="183" t="e">
        <f>ROUND(I480*J480,2)</f>
        <v>#DIV/0!</v>
      </c>
      <c r="L480" s="186">
        <v>0.08</v>
      </c>
      <c r="M480" s="183" t="e">
        <f>ROUND(K480*L480+K480,2)</f>
        <v>#DIV/0!</v>
      </c>
      <c r="N480" s="198"/>
      <c r="O480" s="187"/>
    </row>
    <row r="481" spans="1:15" s="43" customFormat="1" ht="30.6">
      <c r="A481" s="1" t="s">
        <v>28</v>
      </c>
      <c r="B481" s="67" t="s">
        <v>413</v>
      </c>
      <c r="C481" s="74" t="s">
        <v>39</v>
      </c>
      <c r="D481" s="19">
        <v>200</v>
      </c>
      <c r="E481" s="75">
        <v>6000</v>
      </c>
      <c r="F481" s="74">
        <v>0</v>
      </c>
      <c r="G481" s="47">
        <f>D481+E481+F481</f>
        <v>6200</v>
      </c>
      <c r="H481" s="185"/>
      <c r="I481" s="9" t="e">
        <f t="shared" si="56"/>
        <v>#DIV/0!</v>
      </c>
      <c r="J481" s="203">
        <v>0</v>
      </c>
      <c r="K481" s="183" t="e">
        <f>ROUND(I481*J481,2)</f>
        <v>#DIV/0!</v>
      </c>
      <c r="L481" s="186">
        <v>0.08</v>
      </c>
      <c r="M481" s="183" t="e">
        <f>ROUND(K481*L481+K481,2)</f>
        <v>#DIV/0!</v>
      </c>
      <c r="N481" s="198"/>
      <c r="O481" s="187"/>
    </row>
    <row r="482" spans="1:15" s="43" customFormat="1">
      <c r="B482" s="2" t="s">
        <v>23</v>
      </c>
      <c r="C482" s="2"/>
      <c r="D482" s="2"/>
      <c r="E482" s="2"/>
      <c r="F482" s="2"/>
      <c r="G482" s="3"/>
      <c r="H482" s="3"/>
      <c r="J482" s="3" t="s">
        <v>24</v>
      </c>
      <c r="K482" s="184" t="e">
        <f>SUM(K480:K481)</f>
        <v>#DIV/0!</v>
      </c>
      <c r="L482" s="4"/>
      <c r="M482" s="184" t="e">
        <f>SUM(M480:M481)</f>
        <v>#DIV/0!</v>
      </c>
      <c r="N482" s="3"/>
      <c r="O482" s="3"/>
    </row>
    <row r="483" spans="1:15" s="43" customFormat="1">
      <c r="A483" s="5" t="s">
        <v>25</v>
      </c>
      <c r="B483" s="6" t="s">
        <v>31</v>
      </c>
      <c r="C483" s="6"/>
      <c r="D483" s="6"/>
      <c r="E483" s="6"/>
      <c r="F483" s="6"/>
      <c r="G483" s="6"/>
      <c r="H483" s="6"/>
      <c r="I483" s="6"/>
      <c r="J483" s="5"/>
    </row>
    <row r="484" spans="1:15" s="43" customFormat="1">
      <c r="A484" s="5" t="s">
        <v>25</v>
      </c>
      <c r="B484" s="6" t="s">
        <v>103</v>
      </c>
      <c r="C484" s="6"/>
      <c r="D484" s="6"/>
      <c r="E484" s="6"/>
      <c r="F484" s="6"/>
      <c r="G484" s="6"/>
      <c r="H484" s="6"/>
      <c r="I484" s="6"/>
      <c r="J484" s="5"/>
      <c r="N484" s="6"/>
      <c r="O484" s="6"/>
    </row>
    <row r="485" spans="1:15" s="43" customFormat="1">
      <c r="A485" s="5" t="s">
        <v>25</v>
      </c>
      <c r="B485" s="189" t="s">
        <v>26</v>
      </c>
      <c r="C485" s="189"/>
      <c r="D485" s="189"/>
      <c r="E485" s="189"/>
      <c r="F485" s="189"/>
      <c r="G485" s="190"/>
      <c r="H485" s="190"/>
      <c r="I485" s="190"/>
      <c r="J485" s="191"/>
      <c r="K485" s="192"/>
      <c r="L485" s="192"/>
      <c r="M485" s="192"/>
      <c r="N485" s="190"/>
      <c r="O485" s="190"/>
    </row>
    <row r="486" spans="1:15" s="43" customFormat="1">
      <c r="B486" s="192" t="s">
        <v>108</v>
      </c>
      <c r="C486" s="192"/>
      <c r="D486" s="192"/>
      <c r="E486" s="192"/>
      <c r="F486" s="192"/>
      <c r="G486" s="192"/>
      <c r="H486" s="192"/>
      <c r="I486" s="192"/>
      <c r="J486" s="193"/>
      <c r="K486" s="192"/>
      <c r="L486" s="192"/>
      <c r="M486" s="192"/>
      <c r="N486" s="192"/>
      <c r="O486" s="192"/>
    </row>
    <row r="487" spans="1:15" s="43" customFormat="1" ht="19.8" customHeight="1">
      <c r="A487" s="5"/>
      <c r="B487" s="7"/>
      <c r="C487" s="7"/>
      <c r="D487" s="7"/>
      <c r="E487" s="7"/>
      <c r="F487" s="7"/>
      <c r="G487" s="7"/>
      <c r="H487" s="7"/>
      <c r="I487" s="7"/>
      <c r="J487" s="62"/>
      <c r="K487" s="7"/>
      <c r="L487" s="8"/>
      <c r="M487" s="8"/>
      <c r="N487" s="8"/>
      <c r="O487" s="8"/>
    </row>
    <row r="488" spans="1:15" s="43" customFormat="1">
      <c r="H488" s="12" t="s">
        <v>27</v>
      </c>
      <c r="I488" s="12"/>
      <c r="J488" s="46"/>
      <c r="K488" s="12"/>
      <c r="L488" s="12"/>
      <c r="M488" s="12"/>
      <c r="N488" s="12"/>
      <c r="O488" s="12"/>
    </row>
    <row r="489" spans="1:15">
      <c r="B489" s="48" t="s">
        <v>162</v>
      </c>
      <c r="C489" s="48"/>
      <c r="F489" s="249"/>
      <c r="G489" s="250"/>
      <c r="H489" s="49"/>
      <c r="I489" s="49"/>
      <c r="J489" s="251"/>
      <c r="K489" s="139"/>
      <c r="L489" s="134"/>
      <c r="M489" s="246"/>
      <c r="N489" s="245"/>
      <c r="O489" s="245"/>
    </row>
    <row r="490" spans="1:15" s="43" customFormat="1" ht="73.8" customHeight="1">
      <c r="A490" s="179" t="s">
        <v>0</v>
      </c>
      <c r="B490" s="179" t="s">
        <v>99</v>
      </c>
      <c r="C490" s="179" t="s">
        <v>98</v>
      </c>
      <c r="D490" s="180" t="s">
        <v>1</v>
      </c>
      <c r="E490" s="180" t="s">
        <v>2</v>
      </c>
      <c r="F490" s="180" t="s">
        <v>3</v>
      </c>
      <c r="G490" s="179" t="s">
        <v>4</v>
      </c>
      <c r="H490" s="179" t="s">
        <v>5</v>
      </c>
      <c r="I490" s="179" t="s">
        <v>104</v>
      </c>
      <c r="J490" s="181" t="s">
        <v>110</v>
      </c>
      <c r="K490" s="181" t="s">
        <v>105</v>
      </c>
      <c r="L490" s="179" t="s">
        <v>6</v>
      </c>
      <c r="M490" s="179" t="s">
        <v>96</v>
      </c>
      <c r="N490" s="179" t="s">
        <v>97</v>
      </c>
      <c r="O490" s="179" t="s">
        <v>7</v>
      </c>
    </row>
    <row r="491" spans="1:15" s="43" customFormat="1">
      <c r="A491" s="179" t="s">
        <v>8</v>
      </c>
      <c r="B491" s="179" t="s">
        <v>9</v>
      </c>
      <c r="C491" s="179" t="s">
        <v>10</v>
      </c>
      <c r="D491" s="179" t="s">
        <v>11</v>
      </c>
      <c r="E491" s="179" t="s">
        <v>12</v>
      </c>
      <c r="F491" s="179" t="s">
        <v>13</v>
      </c>
      <c r="G491" s="179" t="s">
        <v>14</v>
      </c>
      <c r="H491" s="179" t="s">
        <v>15</v>
      </c>
      <c r="I491" s="182" t="s">
        <v>16</v>
      </c>
      <c r="J491" s="179" t="s">
        <v>17</v>
      </c>
      <c r="K491" s="179" t="s">
        <v>18</v>
      </c>
      <c r="L491" s="179" t="s">
        <v>19</v>
      </c>
      <c r="M491" s="179" t="s">
        <v>20</v>
      </c>
      <c r="N491" s="179" t="s">
        <v>21</v>
      </c>
      <c r="O491" s="179" t="s">
        <v>100</v>
      </c>
    </row>
    <row r="492" spans="1:15" s="43" customFormat="1" ht="252.6" customHeight="1">
      <c r="A492" s="1" t="s">
        <v>22</v>
      </c>
      <c r="B492" s="342" t="s">
        <v>531</v>
      </c>
      <c r="C492" s="58" t="s">
        <v>39</v>
      </c>
      <c r="D492" s="17">
        <v>500</v>
      </c>
      <c r="E492" s="59">
        <v>1000</v>
      </c>
      <c r="F492" s="58">
        <v>500</v>
      </c>
      <c r="G492" s="47">
        <f>D492+E492+F492</f>
        <v>2000</v>
      </c>
      <c r="H492" s="185"/>
      <c r="I492" s="9" t="e">
        <f t="shared" ref="I492:I500" si="57">ROUND(G492/H492,2)</f>
        <v>#DIV/0!</v>
      </c>
      <c r="J492" s="205">
        <v>0</v>
      </c>
      <c r="K492" s="183" t="e">
        <f>ROUND(I492*J492,2)</f>
        <v>#DIV/0!</v>
      </c>
      <c r="L492" s="186">
        <v>0.08</v>
      </c>
      <c r="M492" s="183" t="e">
        <f>ROUND(K492*L492+K492,2)</f>
        <v>#DIV/0!</v>
      </c>
      <c r="N492" s="187"/>
      <c r="O492" s="187"/>
    </row>
    <row r="493" spans="1:15">
      <c r="B493" s="48" t="s">
        <v>162</v>
      </c>
      <c r="C493" s="48"/>
      <c r="F493" s="249"/>
      <c r="G493" s="250"/>
      <c r="H493" s="49"/>
      <c r="I493" s="49"/>
      <c r="J493" s="251"/>
      <c r="K493" s="139"/>
      <c r="L493" s="134"/>
      <c r="M493" s="246"/>
      <c r="N493" s="245"/>
      <c r="O493" s="245"/>
    </row>
    <row r="494" spans="1:15" s="43" customFormat="1" ht="73.8" customHeight="1">
      <c r="A494" s="179" t="s">
        <v>0</v>
      </c>
      <c r="B494" s="179" t="s">
        <v>99</v>
      </c>
      <c r="C494" s="179" t="s">
        <v>98</v>
      </c>
      <c r="D494" s="180" t="s">
        <v>1</v>
      </c>
      <c r="E494" s="180" t="s">
        <v>2</v>
      </c>
      <c r="F494" s="180" t="s">
        <v>3</v>
      </c>
      <c r="G494" s="179" t="s">
        <v>4</v>
      </c>
      <c r="H494" s="179" t="s">
        <v>5</v>
      </c>
      <c r="I494" s="179" t="s">
        <v>104</v>
      </c>
      <c r="J494" s="181" t="s">
        <v>110</v>
      </c>
      <c r="K494" s="181" t="s">
        <v>105</v>
      </c>
      <c r="L494" s="179" t="s">
        <v>6</v>
      </c>
      <c r="M494" s="179" t="s">
        <v>96</v>
      </c>
      <c r="N494" s="179" t="s">
        <v>97</v>
      </c>
      <c r="O494" s="179" t="s">
        <v>7</v>
      </c>
    </row>
    <row r="495" spans="1:15" s="43" customFormat="1">
      <c r="A495" s="179" t="s">
        <v>8</v>
      </c>
      <c r="B495" s="179" t="s">
        <v>9</v>
      </c>
      <c r="C495" s="179" t="s">
        <v>10</v>
      </c>
      <c r="D495" s="179" t="s">
        <v>11</v>
      </c>
      <c r="E495" s="179" t="s">
        <v>12</v>
      </c>
      <c r="F495" s="179" t="s">
        <v>13</v>
      </c>
      <c r="G495" s="179" t="s">
        <v>14</v>
      </c>
      <c r="H495" s="179" t="s">
        <v>15</v>
      </c>
      <c r="I495" s="182" t="s">
        <v>16</v>
      </c>
      <c r="J495" s="179" t="s">
        <v>17</v>
      </c>
      <c r="K495" s="179" t="s">
        <v>18</v>
      </c>
      <c r="L495" s="179" t="s">
        <v>19</v>
      </c>
      <c r="M495" s="179" t="s">
        <v>20</v>
      </c>
      <c r="N495" s="179" t="s">
        <v>21</v>
      </c>
      <c r="O495" s="179" t="s">
        <v>100</v>
      </c>
    </row>
    <row r="496" spans="1:15" s="43" customFormat="1" ht="250.2" customHeight="1">
      <c r="A496" s="1" t="s">
        <v>28</v>
      </c>
      <c r="B496" s="342" t="s">
        <v>532</v>
      </c>
      <c r="C496" s="58" t="s">
        <v>39</v>
      </c>
      <c r="D496" s="17">
        <v>500</v>
      </c>
      <c r="E496" s="59">
        <v>15500</v>
      </c>
      <c r="F496" s="58">
        <v>200</v>
      </c>
      <c r="G496" s="47">
        <f>D496+E496+F496</f>
        <v>16200</v>
      </c>
      <c r="H496" s="185"/>
      <c r="I496" s="9" t="e">
        <f t="shared" si="57"/>
        <v>#DIV/0!</v>
      </c>
      <c r="J496" s="205">
        <v>0</v>
      </c>
      <c r="K496" s="183" t="e">
        <f t="shared" ref="K496:K500" si="58">ROUND(I496*J496,2)</f>
        <v>#DIV/0!</v>
      </c>
      <c r="L496" s="186">
        <v>0.08</v>
      </c>
      <c r="M496" s="183" t="e">
        <f t="shared" ref="M496:M500" si="59">ROUND(K496*L496+K496,2)</f>
        <v>#DIV/0!</v>
      </c>
      <c r="N496" s="187"/>
      <c r="O496" s="187"/>
    </row>
    <row r="497" spans="1:15">
      <c r="B497" s="48" t="s">
        <v>162</v>
      </c>
      <c r="C497" s="48"/>
      <c r="F497" s="249"/>
      <c r="G497" s="250"/>
      <c r="H497" s="49"/>
      <c r="I497" s="49"/>
      <c r="J497" s="251"/>
      <c r="K497" s="139"/>
      <c r="L497" s="134"/>
      <c r="M497" s="246"/>
      <c r="N497" s="245"/>
      <c r="O497" s="245"/>
    </row>
    <row r="498" spans="1:15" s="43" customFormat="1" ht="73.8" customHeight="1">
      <c r="A498" s="179" t="s">
        <v>0</v>
      </c>
      <c r="B498" s="179" t="s">
        <v>99</v>
      </c>
      <c r="C498" s="179" t="s">
        <v>98</v>
      </c>
      <c r="D498" s="180" t="s">
        <v>1</v>
      </c>
      <c r="E498" s="180" t="s">
        <v>2</v>
      </c>
      <c r="F498" s="180" t="s">
        <v>3</v>
      </c>
      <c r="G498" s="179" t="s">
        <v>4</v>
      </c>
      <c r="H498" s="179" t="s">
        <v>5</v>
      </c>
      <c r="I498" s="179" t="s">
        <v>104</v>
      </c>
      <c r="J498" s="181" t="s">
        <v>110</v>
      </c>
      <c r="K498" s="181" t="s">
        <v>105</v>
      </c>
      <c r="L498" s="179" t="s">
        <v>6</v>
      </c>
      <c r="M498" s="179" t="s">
        <v>96</v>
      </c>
      <c r="N498" s="179" t="s">
        <v>97</v>
      </c>
      <c r="O498" s="179" t="s">
        <v>7</v>
      </c>
    </row>
    <row r="499" spans="1:15" s="43" customFormat="1">
      <c r="A499" s="179" t="s">
        <v>8</v>
      </c>
      <c r="B499" s="179" t="s">
        <v>9</v>
      </c>
      <c r="C499" s="179" t="s">
        <v>10</v>
      </c>
      <c r="D499" s="179" t="s">
        <v>11</v>
      </c>
      <c r="E499" s="179" t="s">
        <v>12</v>
      </c>
      <c r="F499" s="179" t="s">
        <v>13</v>
      </c>
      <c r="G499" s="179" t="s">
        <v>14</v>
      </c>
      <c r="H499" s="179" t="s">
        <v>15</v>
      </c>
      <c r="I499" s="182" t="s">
        <v>16</v>
      </c>
      <c r="J499" s="179" t="s">
        <v>17</v>
      </c>
      <c r="K499" s="179" t="s">
        <v>18</v>
      </c>
      <c r="L499" s="179" t="s">
        <v>19</v>
      </c>
      <c r="M499" s="179" t="s">
        <v>20</v>
      </c>
      <c r="N499" s="179" t="s">
        <v>21</v>
      </c>
      <c r="O499" s="179" t="s">
        <v>100</v>
      </c>
    </row>
    <row r="500" spans="1:15" s="43" customFormat="1" ht="258" customHeight="1">
      <c r="A500" s="1" t="s">
        <v>29</v>
      </c>
      <c r="B500" s="342" t="s">
        <v>533</v>
      </c>
      <c r="C500" s="58" t="s">
        <v>39</v>
      </c>
      <c r="D500" s="17">
        <v>500</v>
      </c>
      <c r="E500" s="59">
        <v>500</v>
      </c>
      <c r="F500" s="58">
        <v>500</v>
      </c>
      <c r="G500" s="47">
        <f>D500+E500+F500</f>
        <v>1500</v>
      </c>
      <c r="H500" s="185"/>
      <c r="I500" s="9" t="e">
        <f t="shared" si="57"/>
        <v>#DIV/0!</v>
      </c>
      <c r="J500" s="205">
        <v>0</v>
      </c>
      <c r="K500" s="183" t="e">
        <f t="shared" si="58"/>
        <v>#DIV/0!</v>
      </c>
      <c r="L500" s="186">
        <v>0.08</v>
      </c>
      <c r="M500" s="183" t="e">
        <f t="shared" si="59"/>
        <v>#DIV/0!</v>
      </c>
      <c r="N500" s="187"/>
      <c r="O500" s="187"/>
    </row>
    <row r="501" spans="1:15" s="43" customFormat="1">
      <c r="B501" s="2" t="s">
        <v>23</v>
      </c>
      <c r="C501" s="2"/>
      <c r="D501" s="2"/>
      <c r="E501" s="2"/>
      <c r="F501" s="2"/>
      <c r="G501" s="3"/>
      <c r="H501" s="3"/>
      <c r="J501" s="3" t="s">
        <v>24</v>
      </c>
      <c r="K501" s="184" t="e">
        <f>SUM(K492:K500)</f>
        <v>#DIV/0!</v>
      </c>
      <c r="L501" s="4"/>
      <c r="M501" s="184" t="e">
        <f>SUM(M492:M500)</f>
        <v>#DIV/0!</v>
      </c>
      <c r="N501" s="3"/>
      <c r="O501" s="3"/>
    </row>
    <row r="502" spans="1:15" s="43" customFormat="1">
      <c r="A502" s="5" t="s">
        <v>25</v>
      </c>
      <c r="B502" s="6" t="s">
        <v>31</v>
      </c>
      <c r="C502" s="6"/>
      <c r="D502" s="6"/>
      <c r="E502" s="6"/>
      <c r="F502" s="6"/>
      <c r="G502" s="6"/>
      <c r="H502" s="6"/>
      <c r="I502" s="6"/>
      <c r="J502" s="5"/>
    </row>
    <row r="503" spans="1:15" s="43" customFormat="1">
      <c r="A503" s="5" t="s">
        <v>25</v>
      </c>
      <c r="B503" s="6" t="s">
        <v>103</v>
      </c>
      <c r="C503" s="6"/>
      <c r="D503" s="6"/>
      <c r="E503" s="6"/>
      <c r="F503" s="6"/>
      <c r="G503" s="6"/>
      <c r="H503" s="6"/>
      <c r="I503" s="6"/>
      <c r="J503" s="5"/>
      <c r="N503" s="6"/>
      <c r="O503" s="6"/>
    </row>
    <row r="504" spans="1:15" s="43" customFormat="1">
      <c r="A504" s="5" t="s">
        <v>25</v>
      </c>
      <c r="B504" s="189" t="s">
        <v>26</v>
      </c>
      <c r="C504" s="189"/>
      <c r="D504" s="189"/>
      <c r="E504" s="189"/>
      <c r="F504" s="189"/>
      <c r="G504" s="190"/>
      <c r="H504" s="190"/>
      <c r="I504" s="190"/>
      <c r="J504" s="191"/>
      <c r="K504" s="192"/>
      <c r="L504" s="192"/>
      <c r="M504" s="192"/>
      <c r="N504" s="190"/>
      <c r="O504" s="190"/>
    </row>
    <row r="505" spans="1:15" s="43" customFormat="1">
      <c r="B505" s="192" t="s">
        <v>108</v>
      </c>
      <c r="C505" s="192"/>
      <c r="D505" s="192"/>
      <c r="E505" s="192"/>
      <c r="F505" s="192"/>
      <c r="G505" s="192"/>
      <c r="H505" s="192"/>
      <c r="I505" s="192"/>
      <c r="J505" s="193"/>
      <c r="K505" s="192"/>
      <c r="L505" s="192"/>
      <c r="M505" s="192"/>
      <c r="N505" s="192"/>
      <c r="O505" s="192"/>
    </row>
    <row r="506" spans="1:15" s="43" customFormat="1" ht="19.2" customHeight="1">
      <c r="A506" s="5"/>
      <c r="B506" s="7"/>
      <c r="C506" s="7"/>
      <c r="D506" s="7"/>
      <c r="E506" s="7"/>
      <c r="F506" s="7"/>
      <c r="G506" s="7"/>
      <c r="H506" s="7"/>
      <c r="I506" s="7"/>
      <c r="J506" s="62"/>
      <c r="K506" s="7"/>
      <c r="L506" s="8"/>
      <c r="M506" s="8"/>
      <c r="N506" s="8"/>
      <c r="O506" s="8"/>
    </row>
    <row r="507" spans="1:15" s="43" customFormat="1">
      <c r="H507" s="12" t="s">
        <v>27</v>
      </c>
      <c r="I507" s="12"/>
      <c r="J507" s="46"/>
      <c r="K507" s="12"/>
      <c r="L507" s="12"/>
      <c r="M507" s="12"/>
      <c r="N507" s="12"/>
      <c r="O507" s="12"/>
    </row>
    <row r="508" spans="1:15">
      <c r="B508" s="254" t="s">
        <v>163</v>
      </c>
      <c r="C508" s="254"/>
      <c r="D508" s="49"/>
      <c r="E508" s="49"/>
      <c r="F508" s="49"/>
      <c r="G508" s="50"/>
      <c r="H508" s="51"/>
      <c r="I508" s="51"/>
      <c r="J508" s="52"/>
      <c r="K508" s="53"/>
      <c r="L508" s="54"/>
      <c r="M508" s="246"/>
      <c r="N508" s="245"/>
      <c r="O508" s="245"/>
    </row>
    <row r="509" spans="1:15" s="43" customFormat="1" ht="73.8" customHeight="1">
      <c r="A509" s="179" t="s">
        <v>0</v>
      </c>
      <c r="B509" s="179" t="s">
        <v>99</v>
      </c>
      <c r="C509" s="179" t="s">
        <v>98</v>
      </c>
      <c r="D509" s="180" t="s">
        <v>1</v>
      </c>
      <c r="E509" s="180" t="s">
        <v>2</v>
      </c>
      <c r="F509" s="180" t="s">
        <v>3</v>
      </c>
      <c r="G509" s="179" t="s">
        <v>4</v>
      </c>
      <c r="H509" s="179" t="s">
        <v>5</v>
      </c>
      <c r="I509" s="179" t="s">
        <v>104</v>
      </c>
      <c r="J509" s="181" t="s">
        <v>110</v>
      </c>
      <c r="K509" s="181" t="s">
        <v>105</v>
      </c>
      <c r="L509" s="179" t="s">
        <v>6</v>
      </c>
      <c r="M509" s="179" t="s">
        <v>96</v>
      </c>
      <c r="N509" s="179" t="s">
        <v>97</v>
      </c>
      <c r="O509" s="179" t="s">
        <v>7</v>
      </c>
    </row>
    <row r="510" spans="1:15" s="43" customFormat="1">
      <c r="A510" s="179" t="s">
        <v>8</v>
      </c>
      <c r="B510" s="179" t="s">
        <v>9</v>
      </c>
      <c r="C510" s="179" t="s">
        <v>10</v>
      </c>
      <c r="D510" s="179" t="s">
        <v>11</v>
      </c>
      <c r="E510" s="179" t="s">
        <v>12</v>
      </c>
      <c r="F510" s="179" t="s">
        <v>13</v>
      </c>
      <c r="G510" s="179" t="s">
        <v>14</v>
      </c>
      <c r="H510" s="179" t="s">
        <v>15</v>
      </c>
      <c r="I510" s="182" t="s">
        <v>16</v>
      </c>
      <c r="J510" s="179" t="s">
        <v>17</v>
      </c>
      <c r="K510" s="179" t="s">
        <v>18</v>
      </c>
      <c r="L510" s="179" t="s">
        <v>19</v>
      </c>
      <c r="M510" s="179" t="s">
        <v>20</v>
      </c>
      <c r="N510" s="179" t="s">
        <v>21</v>
      </c>
      <c r="O510" s="179" t="s">
        <v>100</v>
      </c>
    </row>
    <row r="511" spans="1:15" s="43" customFormat="1" ht="270" customHeight="1">
      <c r="A511" s="1" t="s">
        <v>22</v>
      </c>
      <c r="B511" s="350" t="s">
        <v>534</v>
      </c>
      <c r="C511" s="56" t="s">
        <v>39</v>
      </c>
      <c r="D511" s="76">
        <v>2500</v>
      </c>
      <c r="E511" s="57">
        <v>10000</v>
      </c>
      <c r="F511" s="56">
        <v>3750</v>
      </c>
      <c r="G511" s="47">
        <f>D511+E511+F511</f>
        <v>16250</v>
      </c>
      <c r="H511" s="185"/>
      <c r="I511" s="9" t="e">
        <f t="shared" ref="I511:I515" si="60">ROUND(G511/H511,2)</f>
        <v>#DIV/0!</v>
      </c>
      <c r="J511" s="205">
        <v>0</v>
      </c>
      <c r="K511" s="183" t="e">
        <f>ROUND(I511*J511,2)</f>
        <v>#DIV/0!</v>
      </c>
      <c r="L511" s="186">
        <v>0.08</v>
      </c>
      <c r="M511" s="183" t="e">
        <f>ROUND(K511*L511+K511,2)</f>
        <v>#DIV/0!</v>
      </c>
      <c r="N511" s="187"/>
      <c r="O511" s="187"/>
    </row>
    <row r="512" spans="1:15">
      <c r="B512" s="254" t="s">
        <v>163</v>
      </c>
      <c r="C512" s="254"/>
      <c r="D512" s="49"/>
      <c r="E512" s="49"/>
      <c r="F512" s="49"/>
      <c r="G512" s="50"/>
      <c r="H512" s="51"/>
      <c r="I512" s="51"/>
      <c r="J512" s="52"/>
      <c r="K512" s="53"/>
      <c r="L512" s="54"/>
      <c r="M512" s="246"/>
      <c r="N512" s="245"/>
      <c r="O512" s="245"/>
    </row>
    <row r="513" spans="1:15" s="43" customFormat="1" ht="73.8" customHeight="1">
      <c r="A513" s="179" t="s">
        <v>0</v>
      </c>
      <c r="B513" s="179" t="s">
        <v>99</v>
      </c>
      <c r="C513" s="179" t="s">
        <v>98</v>
      </c>
      <c r="D513" s="180" t="s">
        <v>1</v>
      </c>
      <c r="E513" s="180" t="s">
        <v>2</v>
      </c>
      <c r="F513" s="180" t="s">
        <v>3</v>
      </c>
      <c r="G513" s="179" t="s">
        <v>4</v>
      </c>
      <c r="H513" s="179" t="s">
        <v>5</v>
      </c>
      <c r="I513" s="179" t="s">
        <v>104</v>
      </c>
      <c r="J513" s="181" t="s">
        <v>110</v>
      </c>
      <c r="K513" s="181" t="s">
        <v>105</v>
      </c>
      <c r="L513" s="179" t="s">
        <v>6</v>
      </c>
      <c r="M513" s="179" t="s">
        <v>96</v>
      </c>
      <c r="N513" s="179" t="s">
        <v>97</v>
      </c>
      <c r="O513" s="179" t="s">
        <v>7</v>
      </c>
    </row>
    <row r="514" spans="1:15" s="43" customFormat="1">
      <c r="A514" s="179" t="s">
        <v>8</v>
      </c>
      <c r="B514" s="179" t="s">
        <v>9</v>
      </c>
      <c r="C514" s="179" t="s">
        <v>10</v>
      </c>
      <c r="D514" s="179" t="s">
        <v>11</v>
      </c>
      <c r="E514" s="179" t="s">
        <v>12</v>
      </c>
      <c r="F514" s="179" t="s">
        <v>13</v>
      </c>
      <c r="G514" s="179" t="s">
        <v>14</v>
      </c>
      <c r="H514" s="179" t="s">
        <v>15</v>
      </c>
      <c r="I514" s="182" t="s">
        <v>16</v>
      </c>
      <c r="J514" s="179" t="s">
        <v>17</v>
      </c>
      <c r="K514" s="179" t="s">
        <v>18</v>
      </c>
      <c r="L514" s="179" t="s">
        <v>19</v>
      </c>
      <c r="M514" s="179" t="s">
        <v>20</v>
      </c>
      <c r="N514" s="179" t="s">
        <v>21</v>
      </c>
      <c r="O514" s="179" t="s">
        <v>100</v>
      </c>
    </row>
    <row r="515" spans="1:15" s="43" customFormat="1" ht="273.60000000000002" customHeight="1">
      <c r="A515" s="1" t="s">
        <v>28</v>
      </c>
      <c r="B515" s="351" t="s">
        <v>535</v>
      </c>
      <c r="C515" s="56" t="s">
        <v>40</v>
      </c>
      <c r="D515" s="76">
        <v>2500</v>
      </c>
      <c r="E515" s="56">
        <v>3750</v>
      </c>
      <c r="F515" s="56">
        <v>1250</v>
      </c>
      <c r="G515" s="47">
        <f>D515+E515+F515</f>
        <v>7500</v>
      </c>
      <c r="H515" s="185"/>
      <c r="I515" s="9" t="e">
        <f t="shared" si="60"/>
        <v>#DIV/0!</v>
      </c>
      <c r="J515" s="205">
        <v>0</v>
      </c>
      <c r="K515" s="183" t="e">
        <f>ROUND(I515*J515,2)</f>
        <v>#DIV/0!</v>
      </c>
      <c r="L515" s="186">
        <v>0.08</v>
      </c>
      <c r="M515" s="183" t="e">
        <f>ROUND(K515*L515+K515,2)</f>
        <v>#DIV/0!</v>
      </c>
      <c r="N515" s="187"/>
      <c r="O515" s="187"/>
    </row>
    <row r="516" spans="1:15" s="43" customFormat="1">
      <c r="B516" s="2" t="s">
        <v>23</v>
      </c>
      <c r="C516" s="2"/>
      <c r="D516" s="2"/>
      <c r="E516" s="2"/>
      <c r="F516" s="2"/>
      <c r="G516" s="3"/>
      <c r="H516" s="3"/>
      <c r="J516" s="3" t="s">
        <v>24</v>
      </c>
      <c r="K516" s="184" t="e">
        <f>SUM(K511:K515)</f>
        <v>#DIV/0!</v>
      </c>
      <c r="L516" s="4"/>
      <c r="M516" s="184" t="e">
        <f>SUM(M511:M515)</f>
        <v>#DIV/0!</v>
      </c>
      <c r="N516" s="3"/>
      <c r="O516" s="3"/>
    </row>
    <row r="517" spans="1:15" s="43" customFormat="1">
      <c r="A517" s="5" t="s">
        <v>25</v>
      </c>
      <c r="B517" s="6" t="s">
        <v>31</v>
      </c>
      <c r="C517" s="6"/>
      <c r="D517" s="6"/>
      <c r="E517" s="6"/>
      <c r="F517" s="6"/>
      <c r="G517" s="6"/>
      <c r="H517" s="6"/>
      <c r="I517" s="6"/>
      <c r="J517" s="5"/>
    </row>
    <row r="518" spans="1:15" s="43" customFormat="1">
      <c r="A518" s="5" t="s">
        <v>25</v>
      </c>
      <c r="B518" s="6" t="s">
        <v>103</v>
      </c>
      <c r="C518" s="6"/>
      <c r="D518" s="6"/>
      <c r="E518" s="6"/>
      <c r="F518" s="6"/>
      <c r="G518" s="6"/>
      <c r="H518" s="6"/>
      <c r="I518" s="6"/>
      <c r="J518" s="5"/>
      <c r="N518" s="6"/>
      <c r="O518" s="6"/>
    </row>
    <row r="519" spans="1:15" s="43" customFormat="1">
      <c r="A519" s="5" t="s">
        <v>25</v>
      </c>
      <c r="B519" s="189" t="s">
        <v>26</v>
      </c>
      <c r="C519" s="189"/>
      <c r="D519" s="189"/>
      <c r="E519" s="189"/>
      <c r="F519" s="189"/>
      <c r="G519" s="190"/>
      <c r="H519" s="190"/>
      <c r="I519" s="190"/>
      <c r="J519" s="191"/>
      <c r="K519" s="192"/>
      <c r="L519" s="192"/>
      <c r="M519" s="192"/>
      <c r="N519" s="190"/>
      <c r="O519" s="190"/>
    </row>
    <row r="520" spans="1:15" s="43" customFormat="1">
      <c r="B520" s="192" t="s">
        <v>108</v>
      </c>
      <c r="C520" s="192"/>
      <c r="D520" s="192"/>
      <c r="E520" s="192"/>
      <c r="F520" s="192"/>
      <c r="G520" s="192"/>
      <c r="H520" s="192"/>
      <c r="I520" s="192"/>
      <c r="J520" s="193"/>
      <c r="K520" s="192"/>
      <c r="L520" s="192"/>
      <c r="M520" s="192"/>
      <c r="N520" s="192"/>
      <c r="O520" s="192"/>
    </row>
    <row r="521" spans="1:15" s="43" customFormat="1" ht="19.2" customHeight="1">
      <c r="A521" s="5"/>
      <c r="B521" s="7"/>
      <c r="C521" s="7"/>
      <c r="D521" s="7"/>
      <c r="E521" s="7"/>
      <c r="F521" s="7"/>
      <c r="G521" s="7"/>
      <c r="H521" s="7"/>
      <c r="I521" s="7"/>
      <c r="J521" s="62"/>
      <c r="K521" s="7"/>
      <c r="L521" s="8"/>
      <c r="M521" s="8"/>
      <c r="N521" s="8"/>
      <c r="O521" s="8"/>
    </row>
    <row r="522" spans="1:15" s="43" customFormat="1">
      <c r="H522" s="12" t="s">
        <v>27</v>
      </c>
      <c r="I522" s="12"/>
      <c r="J522" s="46"/>
      <c r="K522" s="12"/>
      <c r="L522" s="12"/>
      <c r="M522" s="12"/>
      <c r="N522" s="12"/>
      <c r="O522" s="12"/>
    </row>
    <row r="523" spans="1:15" s="241" customFormat="1">
      <c r="A523" s="92"/>
      <c r="B523" s="48" t="s">
        <v>164</v>
      </c>
      <c r="C523" s="48"/>
      <c r="D523" s="92"/>
      <c r="E523" s="92"/>
      <c r="F523" s="48"/>
      <c r="G523" s="250"/>
      <c r="H523" s="50"/>
      <c r="I523" s="50"/>
      <c r="J523" s="255"/>
      <c r="K523" s="50"/>
      <c r="L523" s="239"/>
      <c r="M523" s="256"/>
      <c r="N523" s="240"/>
      <c r="O523" s="240"/>
    </row>
    <row r="524" spans="1:15" s="43" customFormat="1" ht="73.8" customHeight="1">
      <c r="A524" s="179" t="s">
        <v>0</v>
      </c>
      <c r="B524" s="179" t="s">
        <v>99</v>
      </c>
      <c r="C524" s="179" t="s">
        <v>98</v>
      </c>
      <c r="D524" s="180" t="s">
        <v>1</v>
      </c>
      <c r="E524" s="180" t="s">
        <v>2</v>
      </c>
      <c r="F524" s="180" t="s">
        <v>3</v>
      </c>
      <c r="G524" s="179" t="s">
        <v>4</v>
      </c>
      <c r="H524" s="179" t="s">
        <v>5</v>
      </c>
      <c r="I524" s="179" t="s">
        <v>104</v>
      </c>
      <c r="J524" s="181" t="s">
        <v>110</v>
      </c>
      <c r="K524" s="181" t="s">
        <v>105</v>
      </c>
      <c r="L524" s="179" t="s">
        <v>6</v>
      </c>
      <c r="M524" s="179" t="s">
        <v>96</v>
      </c>
      <c r="N524" s="179" t="s">
        <v>97</v>
      </c>
      <c r="O524" s="179" t="s">
        <v>7</v>
      </c>
    </row>
    <row r="525" spans="1:15" s="43" customFormat="1">
      <c r="A525" s="179" t="s">
        <v>8</v>
      </c>
      <c r="B525" s="179" t="s">
        <v>9</v>
      </c>
      <c r="C525" s="179" t="s">
        <v>10</v>
      </c>
      <c r="D525" s="179" t="s">
        <v>11</v>
      </c>
      <c r="E525" s="179" t="s">
        <v>12</v>
      </c>
      <c r="F525" s="179" t="s">
        <v>13</v>
      </c>
      <c r="G525" s="179" t="s">
        <v>14</v>
      </c>
      <c r="H525" s="179" t="s">
        <v>15</v>
      </c>
      <c r="I525" s="182" t="s">
        <v>16</v>
      </c>
      <c r="J525" s="179" t="s">
        <v>17</v>
      </c>
      <c r="K525" s="179" t="s">
        <v>18</v>
      </c>
      <c r="L525" s="179" t="s">
        <v>19</v>
      </c>
      <c r="M525" s="179" t="s">
        <v>20</v>
      </c>
      <c r="N525" s="179" t="s">
        <v>21</v>
      </c>
      <c r="O525" s="179" t="s">
        <v>100</v>
      </c>
    </row>
    <row r="526" spans="1:15" s="43" customFormat="1" ht="85.2" customHeight="1">
      <c r="A526" s="1" t="s">
        <v>22</v>
      </c>
      <c r="B526" s="77" t="s">
        <v>214</v>
      </c>
      <c r="C526" s="56" t="s">
        <v>39</v>
      </c>
      <c r="D526" s="56">
        <v>300</v>
      </c>
      <c r="E526" s="57">
        <v>5000</v>
      </c>
      <c r="F526" s="57">
        <v>1000</v>
      </c>
      <c r="G526" s="47">
        <f>D526+E526+F526</f>
        <v>6300</v>
      </c>
      <c r="H526" s="185"/>
      <c r="I526" s="9" t="e">
        <f t="shared" ref="I526" si="61">ROUND(G526/H526,2)</f>
        <v>#DIV/0!</v>
      </c>
      <c r="J526" s="204">
        <v>0</v>
      </c>
      <c r="K526" s="183" t="e">
        <f>ROUND(I526*J526,2)</f>
        <v>#DIV/0!</v>
      </c>
      <c r="L526" s="186">
        <v>0.08</v>
      </c>
      <c r="M526" s="183" t="e">
        <f>ROUND(K526*L526+K526,2)</f>
        <v>#DIV/0!</v>
      </c>
      <c r="N526" s="198"/>
      <c r="O526" s="187"/>
    </row>
    <row r="527" spans="1:15" s="43" customFormat="1">
      <c r="B527" s="2" t="s">
        <v>23</v>
      </c>
      <c r="C527" s="2"/>
      <c r="D527" s="2"/>
      <c r="E527" s="2"/>
      <c r="F527" s="2"/>
      <c r="G527" s="3"/>
      <c r="H527" s="3"/>
      <c r="J527" s="3" t="s">
        <v>24</v>
      </c>
      <c r="K527" s="184" t="e">
        <f>SUM(K526:K526)</f>
        <v>#DIV/0!</v>
      </c>
      <c r="L527" s="4"/>
      <c r="M527" s="184" t="e">
        <f>SUM(M526:M526)</f>
        <v>#DIV/0!</v>
      </c>
      <c r="N527" s="3"/>
      <c r="O527" s="3"/>
    </row>
    <row r="528" spans="1:15" s="43" customFormat="1">
      <c r="A528" s="5" t="s">
        <v>25</v>
      </c>
      <c r="B528" s="6" t="s">
        <v>31</v>
      </c>
      <c r="C528" s="6"/>
      <c r="D528" s="6"/>
      <c r="E528" s="6"/>
      <c r="F528" s="6"/>
      <c r="G528" s="6"/>
      <c r="H528" s="6"/>
      <c r="I528" s="6"/>
      <c r="J528" s="5"/>
    </row>
    <row r="529" spans="1:18" s="43" customFormat="1">
      <c r="A529" s="5" t="s">
        <v>25</v>
      </c>
      <c r="B529" s="6" t="s">
        <v>103</v>
      </c>
      <c r="C529" s="6"/>
      <c r="D529" s="6"/>
      <c r="E529" s="6"/>
      <c r="F529" s="6"/>
      <c r="G529" s="6"/>
      <c r="H529" s="6"/>
      <c r="I529" s="6"/>
      <c r="J529" s="5"/>
      <c r="N529" s="6"/>
      <c r="O529" s="6"/>
    </row>
    <row r="530" spans="1:18" s="43" customFormat="1">
      <c r="A530" s="5" t="s">
        <v>25</v>
      </c>
      <c r="B530" s="189" t="s">
        <v>26</v>
      </c>
      <c r="C530" s="189"/>
      <c r="D530" s="189"/>
      <c r="E530" s="189"/>
      <c r="F530" s="189"/>
      <c r="G530" s="190"/>
      <c r="H530" s="190"/>
      <c r="I530" s="190"/>
      <c r="J530" s="191"/>
      <c r="K530" s="192"/>
      <c r="L530" s="192"/>
      <c r="M530" s="192"/>
      <c r="N530" s="190"/>
      <c r="O530" s="190"/>
    </row>
    <row r="531" spans="1:18" s="43" customFormat="1">
      <c r="B531" s="192" t="s">
        <v>108</v>
      </c>
      <c r="C531" s="192"/>
      <c r="D531" s="192"/>
      <c r="E531" s="192"/>
      <c r="F531" s="192"/>
      <c r="G531" s="192"/>
      <c r="H531" s="192"/>
      <c r="I531" s="192"/>
      <c r="J531" s="193"/>
      <c r="K531" s="192"/>
      <c r="L531" s="192"/>
      <c r="M531" s="192"/>
      <c r="N531" s="192"/>
      <c r="O531" s="192"/>
    </row>
    <row r="532" spans="1:18" s="43" customFormat="1" ht="22.8" customHeight="1">
      <c r="A532" s="5"/>
      <c r="B532" s="7"/>
      <c r="C532" s="7"/>
      <c r="D532" s="7"/>
      <c r="E532" s="7"/>
      <c r="F532" s="7"/>
      <c r="G532" s="7"/>
      <c r="H532" s="7"/>
      <c r="I532" s="7"/>
      <c r="J532" s="62"/>
      <c r="K532" s="7"/>
      <c r="L532" s="8"/>
      <c r="M532" s="8"/>
      <c r="N532" s="8"/>
      <c r="O532" s="8"/>
    </row>
    <row r="533" spans="1:18" s="43" customFormat="1">
      <c r="H533" s="12" t="s">
        <v>27</v>
      </c>
      <c r="I533" s="12"/>
      <c r="J533" s="46"/>
      <c r="K533" s="12"/>
      <c r="L533" s="12"/>
      <c r="M533" s="12"/>
      <c r="N533" s="12"/>
      <c r="O533" s="12"/>
    </row>
    <row r="534" spans="1:18">
      <c r="B534" s="48" t="s">
        <v>165</v>
      </c>
      <c r="C534" s="135"/>
      <c r="D534" s="135"/>
      <c r="E534" s="135"/>
      <c r="F534" s="135"/>
      <c r="G534" s="135"/>
      <c r="H534" s="98"/>
      <c r="I534" s="138"/>
      <c r="J534" s="253"/>
      <c r="K534" s="134"/>
      <c r="L534" s="134"/>
      <c r="M534" s="246"/>
      <c r="N534" s="257"/>
      <c r="O534" s="257"/>
      <c r="P534" s="258"/>
      <c r="Q534" s="258"/>
      <c r="R534" s="258"/>
    </row>
    <row r="535" spans="1:18" s="43" customFormat="1" ht="73.8" customHeight="1">
      <c r="A535" s="179" t="s">
        <v>0</v>
      </c>
      <c r="B535" s="179" t="s">
        <v>99</v>
      </c>
      <c r="C535" s="179" t="s">
        <v>98</v>
      </c>
      <c r="D535" s="180" t="s">
        <v>1</v>
      </c>
      <c r="E535" s="180" t="s">
        <v>2</v>
      </c>
      <c r="F535" s="180" t="s">
        <v>3</v>
      </c>
      <c r="G535" s="179" t="s">
        <v>4</v>
      </c>
      <c r="H535" s="179" t="s">
        <v>5</v>
      </c>
      <c r="I535" s="179" t="s">
        <v>104</v>
      </c>
      <c r="J535" s="181" t="s">
        <v>110</v>
      </c>
      <c r="K535" s="181" t="s">
        <v>105</v>
      </c>
      <c r="L535" s="179" t="s">
        <v>6</v>
      </c>
      <c r="M535" s="179" t="s">
        <v>96</v>
      </c>
      <c r="N535" s="179" t="s">
        <v>97</v>
      </c>
      <c r="O535" s="179" t="s">
        <v>7</v>
      </c>
    </row>
    <row r="536" spans="1:18" s="43" customFormat="1">
      <c r="A536" s="179" t="s">
        <v>8</v>
      </c>
      <c r="B536" s="179" t="s">
        <v>9</v>
      </c>
      <c r="C536" s="179" t="s">
        <v>10</v>
      </c>
      <c r="D536" s="179" t="s">
        <v>11</v>
      </c>
      <c r="E536" s="179" t="s">
        <v>12</v>
      </c>
      <c r="F536" s="179" t="s">
        <v>13</v>
      </c>
      <c r="G536" s="179" t="s">
        <v>14</v>
      </c>
      <c r="H536" s="179" t="s">
        <v>15</v>
      </c>
      <c r="I536" s="182" t="s">
        <v>16</v>
      </c>
      <c r="J536" s="179" t="s">
        <v>17</v>
      </c>
      <c r="K536" s="179" t="s">
        <v>18</v>
      </c>
      <c r="L536" s="179" t="s">
        <v>19</v>
      </c>
      <c r="M536" s="179" t="s">
        <v>20</v>
      </c>
      <c r="N536" s="179" t="s">
        <v>21</v>
      </c>
      <c r="O536" s="179" t="s">
        <v>100</v>
      </c>
    </row>
    <row r="537" spans="1:18" s="43" customFormat="1" ht="18">
      <c r="A537" s="1" t="s">
        <v>22</v>
      </c>
      <c r="B537" s="312" t="s">
        <v>166</v>
      </c>
      <c r="C537" s="78" t="s">
        <v>39</v>
      </c>
      <c r="D537" s="68">
        <v>0</v>
      </c>
      <c r="E537" s="79">
        <v>6000</v>
      </c>
      <c r="F537" s="78">
        <v>1500</v>
      </c>
      <c r="G537" s="47">
        <f t="shared" ref="G537:G565" si="62">D537+E537+F537</f>
        <v>7500</v>
      </c>
      <c r="H537" s="185"/>
      <c r="I537" s="9" t="e">
        <f t="shared" ref="I537:I565" si="63">ROUND(G537/H537,2)</f>
        <v>#DIV/0!</v>
      </c>
      <c r="J537" s="205">
        <v>0</v>
      </c>
      <c r="K537" s="183" t="e">
        <f t="shared" ref="K537:K565" si="64">ROUND(I537*J537,2)</f>
        <v>#DIV/0!</v>
      </c>
      <c r="L537" s="186">
        <v>0.08</v>
      </c>
      <c r="M537" s="183" t="e">
        <f t="shared" ref="M537:M565" si="65">ROUND(K537*L537+K537,2)</f>
        <v>#DIV/0!</v>
      </c>
      <c r="N537" s="187"/>
      <c r="O537" s="187"/>
    </row>
    <row r="538" spans="1:18" s="43" customFormat="1" ht="27">
      <c r="A538" s="1" t="s">
        <v>28</v>
      </c>
      <c r="B538" s="299" t="s">
        <v>167</v>
      </c>
      <c r="C538" s="78" t="s">
        <v>39</v>
      </c>
      <c r="D538" s="68">
        <v>0</v>
      </c>
      <c r="E538" s="56">
        <v>100</v>
      </c>
      <c r="F538" s="74">
        <v>0</v>
      </c>
      <c r="G538" s="47">
        <f t="shared" si="62"/>
        <v>100</v>
      </c>
      <c r="H538" s="185"/>
      <c r="I538" s="9" t="e">
        <f t="shared" si="63"/>
        <v>#DIV/0!</v>
      </c>
      <c r="J538" s="205">
        <v>0</v>
      </c>
      <c r="K538" s="183" t="e">
        <f t="shared" si="64"/>
        <v>#DIV/0!</v>
      </c>
      <c r="L538" s="186">
        <v>0.08</v>
      </c>
      <c r="M538" s="183" t="e">
        <f t="shared" si="65"/>
        <v>#DIV/0!</v>
      </c>
      <c r="N538" s="187"/>
      <c r="O538" s="187"/>
    </row>
    <row r="539" spans="1:18" s="43" customFormat="1" ht="27">
      <c r="A539" s="1" t="s">
        <v>29</v>
      </c>
      <c r="B539" s="299" t="s">
        <v>168</v>
      </c>
      <c r="C539" s="78" t="s">
        <v>39</v>
      </c>
      <c r="D539" s="68">
        <v>0</v>
      </c>
      <c r="E539" s="56">
        <v>100</v>
      </c>
      <c r="F539" s="74">
        <v>0</v>
      </c>
      <c r="G539" s="47">
        <f t="shared" si="62"/>
        <v>100</v>
      </c>
      <c r="H539" s="185"/>
      <c r="I539" s="9" t="e">
        <f t="shared" si="63"/>
        <v>#DIV/0!</v>
      </c>
      <c r="J539" s="205">
        <v>0</v>
      </c>
      <c r="K539" s="183" t="e">
        <f t="shared" si="64"/>
        <v>#DIV/0!</v>
      </c>
      <c r="L539" s="186">
        <v>0.08</v>
      </c>
      <c r="M539" s="183" t="e">
        <f t="shared" si="65"/>
        <v>#DIV/0!</v>
      </c>
      <c r="N539" s="187"/>
      <c r="O539" s="187"/>
    </row>
    <row r="540" spans="1:18" s="43" customFormat="1" ht="27">
      <c r="A540" s="1" t="s">
        <v>30</v>
      </c>
      <c r="B540" s="299" t="s">
        <v>169</v>
      </c>
      <c r="C540" s="78" t="s">
        <v>39</v>
      </c>
      <c r="D540" s="68">
        <v>0</v>
      </c>
      <c r="E540" s="56">
        <v>500</v>
      </c>
      <c r="F540" s="74">
        <v>100</v>
      </c>
      <c r="G540" s="47">
        <f t="shared" si="62"/>
        <v>600</v>
      </c>
      <c r="H540" s="185"/>
      <c r="I540" s="9" t="e">
        <f t="shared" si="63"/>
        <v>#DIV/0!</v>
      </c>
      <c r="J540" s="205">
        <v>0</v>
      </c>
      <c r="K540" s="183" t="e">
        <f t="shared" si="64"/>
        <v>#DIV/0!</v>
      </c>
      <c r="L540" s="186">
        <v>0.08</v>
      </c>
      <c r="M540" s="183" t="e">
        <f t="shared" si="65"/>
        <v>#DIV/0!</v>
      </c>
      <c r="N540" s="187"/>
      <c r="O540" s="187"/>
    </row>
    <row r="541" spans="1:18" s="43" customFormat="1" ht="18">
      <c r="A541" s="1" t="s">
        <v>32</v>
      </c>
      <c r="B541" s="296" t="s">
        <v>170</v>
      </c>
      <c r="C541" s="78" t="s">
        <v>39</v>
      </c>
      <c r="D541" s="68">
        <v>0</v>
      </c>
      <c r="E541" s="58">
        <v>300</v>
      </c>
      <c r="F541" s="74">
        <v>20</v>
      </c>
      <c r="G541" s="47">
        <f t="shared" si="62"/>
        <v>320</v>
      </c>
      <c r="H541" s="185"/>
      <c r="I541" s="9" t="e">
        <f t="shared" si="63"/>
        <v>#DIV/0!</v>
      </c>
      <c r="J541" s="205">
        <v>0</v>
      </c>
      <c r="K541" s="183" t="e">
        <f t="shared" si="64"/>
        <v>#DIV/0!</v>
      </c>
      <c r="L541" s="186">
        <v>0.08</v>
      </c>
      <c r="M541" s="183" t="e">
        <f t="shared" si="65"/>
        <v>#DIV/0!</v>
      </c>
      <c r="N541" s="187"/>
      <c r="O541" s="187"/>
    </row>
    <row r="542" spans="1:18" s="43" customFormat="1" ht="18">
      <c r="A542" s="1" t="s">
        <v>33</v>
      </c>
      <c r="B542" s="296" t="s">
        <v>171</v>
      </c>
      <c r="C542" s="78" t="s">
        <v>39</v>
      </c>
      <c r="D542" s="68">
        <v>0</v>
      </c>
      <c r="E542" s="58">
        <v>1200</v>
      </c>
      <c r="F542" s="74">
        <v>0</v>
      </c>
      <c r="G542" s="47">
        <f t="shared" si="62"/>
        <v>1200</v>
      </c>
      <c r="H542" s="185"/>
      <c r="I542" s="9" t="e">
        <f t="shared" si="63"/>
        <v>#DIV/0!</v>
      </c>
      <c r="J542" s="205">
        <v>0</v>
      </c>
      <c r="K542" s="183" t="e">
        <f t="shared" si="64"/>
        <v>#DIV/0!</v>
      </c>
      <c r="L542" s="186">
        <v>0.08</v>
      </c>
      <c r="M542" s="183" t="e">
        <f t="shared" si="65"/>
        <v>#DIV/0!</v>
      </c>
      <c r="N542" s="187"/>
      <c r="O542" s="187"/>
    </row>
    <row r="543" spans="1:18" s="43" customFormat="1" ht="88.2" customHeight="1">
      <c r="A543" s="1" t="s">
        <v>34</v>
      </c>
      <c r="B543" s="313" t="s">
        <v>415</v>
      </c>
      <c r="C543" s="78" t="s">
        <v>39</v>
      </c>
      <c r="D543" s="17">
        <v>0</v>
      </c>
      <c r="E543" s="59">
        <v>15000</v>
      </c>
      <c r="F543" s="58">
        <v>5000</v>
      </c>
      <c r="G543" s="47">
        <f t="shared" si="62"/>
        <v>20000</v>
      </c>
      <c r="H543" s="185"/>
      <c r="I543" s="9" t="e">
        <f t="shared" si="63"/>
        <v>#DIV/0!</v>
      </c>
      <c r="J543" s="205">
        <v>0</v>
      </c>
      <c r="K543" s="183" t="e">
        <f t="shared" si="64"/>
        <v>#DIV/0!</v>
      </c>
      <c r="L543" s="186">
        <v>0.08</v>
      </c>
      <c r="M543" s="183" t="e">
        <f t="shared" si="65"/>
        <v>#DIV/0!</v>
      </c>
      <c r="N543" s="187"/>
      <c r="O543" s="187"/>
    </row>
    <row r="544" spans="1:18" s="43" customFormat="1" ht="36">
      <c r="A544" s="1" t="s">
        <v>35</v>
      </c>
      <c r="B544" s="237" t="s">
        <v>416</v>
      </c>
      <c r="C544" s="78" t="s">
        <v>39</v>
      </c>
      <c r="D544" s="68">
        <v>0</v>
      </c>
      <c r="E544" s="56">
        <v>200</v>
      </c>
      <c r="F544" s="74">
        <v>100</v>
      </c>
      <c r="G544" s="47">
        <f t="shared" si="62"/>
        <v>300</v>
      </c>
      <c r="H544" s="185"/>
      <c r="I544" s="9" t="e">
        <f t="shared" si="63"/>
        <v>#DIV/0!</v>
      </c>
      <c r="J544" s="205">
        <v>0</v>
      </c>
      <c r="K544" s="183" t="e">
        <f t="shared" si="64"/>
        <v>#DIV/0!</v>
      </c>
      <c r="L544" s="186">
        <v>0.08</v>
      </c>
      <c r="M544" s="183" t="e">
        <f t="shared" si="65"/>
        <v>#DIV/0!</v>
      </c>
      <c r="N544" s="187"/>
      <c r="O544" s="187"/>
    </row>
    <row r="545" spans="1:18" s="43" customFormat="1" ht="58.8" customHeight="1">
      <c r="A545" s="1" t="s">
        <v>36</v>
      </c>
      <c r="B545" s="299" t="s">
        <v>417</v>
      </c>
      <c r="C545" s="58" t="s">
        <v>39</v>
      </c>
      <c r="D545" s="17">
        <v>0</v>
      </c>
      <c r="E545" s="59">
        <v>10000</v>
      </c>
      <c r="F545" s="58">
        <v>2000</v>
      </c>
      <c r="G545" s="47">
        <f t="shared" si="62"/>
        <v>12000</v>
      </c>
      <c r="H545" s="185"/>
      <c r="I545" s="9" t="e">
        <f t="shared" si="63"/>
        <v>#DIV/0!</v>
      </c>
      <c r="J545" s="205">
        <v>0</v>
      </c>
      <c r="K545" s="183" t="e">
        <f t="shared" si="64"/>
        <v>#DIV/0!</v>
      </c>
      <c r="L545" s="186">
        <v>0.08</v>
      </c>
      <c r="M545" s="183" t="e">
        <f t="shared" si="65"/>
        <v>#DIV/0!</v>
      </c>
      <c r="N545" s="187"/>
      <c r="O545" s="187"/>
    </row>
    <row r="546" spans="1:18">
      <c r="B546" s="48" t="s">
        <v>165</v>
      </c>
      <c r="C546" s="135"/>
      <c r="D546" s="135"/>
      <c r="E546" s="135"/>
      <c r="F546" s="135"/>
      <c r="G546" s="135"/>
      <c r="H546" s="98"/>
      <c r="I546" s="138"/>
      <c r="J546" s="253"/>
      <c r="K546" s="134"/>
      <c r="L546" s="134"/>
      <c r="M546" s="246"/>
      <c r="N546" s="257"/>
      <c r="O546" s="257"/>
      <c r="P546" s="258"/>
      <c r="Q546" s="258"/>
      <c r="R546" s="258"/>
    </row>
    <row r="547" spans="1:18" s="43" customFormat="1" ht="73.8" customHeight="1">
      <c r="A547" s="179" t="s">
        <v>0</v>
      </c>
      <c r="B547" s="179" t="s">
        <v>99</v>
      </c>
      <c r="C547" s="179" t="s">
        <v>98</v>
      </c>
      <c r="D547" s="180" t="s">
        <v>1</v>
      </c>
      <c r="E547" s="180" t="s">
        <v>2</v>
      </c>
      <c r="F547" s="180" t="s">
        <v>3</v>
      </c>
      <c r="G547" s="179" t="s">
        <v>4</v>
      </c>
      <c r="H547" s="179" t="s">
        <v>5</v>
      </c>
      <c r="I547" s="179" t="s">
        <v>104</v>
      </c>
      <c r="J547" s="181" t="s">
        <v>110</v>
      </c>
      <c r="K547" s="181" t="s">
        <v>105</v>
      </c>
      <c r="L547" s="179" t="s">
        <v>6</v>
      </c>
      <c r="M547" s="179" t="s">
        <v>96</v>
      </c>
      <c r="N547" s="179" t="s">
        <v>97</v>
      </c>
      <c r="O547" s="179" t="s">
        <v>7</v>
      </c>
    </row>
    <row r="548" spans="1:18" s="43" customFormat="1">
      <c r="A548" s="179" t="s">
        <v>8</v>
      </c>
      <c r="B548" s="179" t="s">
        <v>9</v>
      </c>
      <c r="C548" s="179" t="s">
        <v>10</v>
      </c>
      <c r="D548" s="179" t="s">
        <v>11</v>
      </c>
      <c r="E548" s="179" t="s">
        <v>12</v>
      </c>
      <c r="F548" s="179" t="s">
        <v>13</v>
      </c>
      <c r="G548" s="179" t="s">
        <v>14</v>
      </c>
      <c r="H548" s="179" t="s">
        <v>15</v>
      </c>
      <c r="I548" s="182" t="s">
        <v>16</v>
      </c>
      <c r="J548" s="179" t="s">
        <v>17</v>
      </c>
      <c r="K548" s="179" t="s">
        <v>18</v>
      </c>
      <c r="L548" s="179" t="s">
        <v>19</v>
      </c>
      <c r="M548" s="179" t="s">
        <v>20</v>
      </c>
      <c r="N548" s="179" t="s">
        <v>21</v>
      </c>
      <c r="O548" s="179" t="s">
        <v>100</v>
      </c>
    </row>
    <row r="549" spans="1:18" s="43" customFormat="1" ht="133.19999999999999" customHeight="1">
      <c r="A549" s="1" t="s">
        <v>37</v>
      </c>
      <c r="B549" s="282" t="s">
        <v>418</v>
      </c>
      <c r="C549" s="58" t="s">
        <v>39</v>
      </c>
      <c r="D549" s="17">
        <v>1400</v>
      </c>
      <c r="E549" s="59">
        <v>30000</v>
      </c>
      <c r="F549" s="58">
        <v>4000</v>
      </c>
      <c r="G549" s="47">
        <f t="shared" si="62"/>
        <v>35400</v>
      </c>
      <c r="H549" s="185"/>
      <c r="I549" s="9" t="e">
        <f t="shared" si="63"/>
        <v>#DIV/0!</v>
      </c>
      <c r="J549" s="205">
        <v>0</v>
      </c>
      <c r="K549" s="183" t="e">
        <f t="shared" si="64"/>
        <v>#DIV/0!</v>
      </c>
      <c r="L549" s="186">
        <v>0.08</v>
      </c>
      <c r="M549" s="183" t="e">
        <f t="shared" si="65"/>
        <v>#DIV/0!</v>
      </c>
      <c r="N549" s="187"/>
      <c r="O549" s="187"/>
    </row>
    <row r="550" spans="1:18" s="43" customFormat="1" ht="150.6" customHeight="1">
      <c r="A550" s="1" t="s">
        <v>38</v>
      </c>
      <c r="B550" s="282" t="s">
        <v>419</v>
      </c>
      <c r="C550" s="58" t="s">
        <v>39</v>
      </c>
      <c r="D550" s="17">
        <v>0</v>
      </c>
      <c r="E550" s="59">
        <v>15000</v>
      </c>
      <c r="F550" s="59">
        <v>10000</v>
      </c>
      <c r="G550" s="47">
        <f t="shared" si="62"/>
        <v>25000</v>
      </c>
      <c r="H550" s="185"/>
      <c r="I550" s="9" t="e">
        <f t="shared" si="63"/>
        <v>#DIV/0!</v>
      </c>
      <c r="J550" s="205">
        <v>0</v>
      </c>
      <c r="K550" s="183" t="e">
        <f t="shared" si="64"/>
        <v>#DIV/0!</v>
      </c>
      <c r="L550" s="186">
        <v>0.08</v>
      </c>
      <c r="M550" s="183" t="e">
        <f t="shared" si="65"/>
        <v>#DIV/0!</v>
      </c>
      <c r="N550" s="187"/>
      <c r="O550" s="187"/>
    </row>
    <row r="551" spans="1:18">
      <c r="B551" s="48" t="s">
        <v>165</v>
      </c>
      <c r="C551" s="135"/>
      <c r="D551" s="135"/>
      <c r="E551" s="135"/>
      <c r="F551" s="135"/>
      <c r="G551" s="135"/>
      <c r="H551" s="98"/>
      <c r="I551" s="138"/>
      <c r="J551" s="253"/>
      <c r="K551" s="134"/>
      <c r="L551" s="134"/>
      <c r="M551" s="246"/>
      <c r="N551" s="257"/>
      <c r="O551" s="257"/>
      <c r="P551" s="258"/>
      <c r="Q551" s="258"/>
      <c r="R551" s="258"/>
    </row>
    <row r="552" spans="1:18" s="43" customFormat="1" ht="73.8" customHeight="1">
      <c r="A552" s="179" t="s">
        <v>0</v>
      </c>
      <c r="B552" s="179" t="s">
        <v>99</v>
      </c>
      <c r="C552" s="179" t="s">
        <v>98</v>
      </c>
      <c r="D552" s="180" t="s">
        <v>1</v>
      </c>
      <c r="E552" s="180" t="s">
        <v>2</v>
      </c>
      <c r="F552" s="180" t="s">
        <v>3</v>
      </c>
      <c r="G552" s="179" t="s">
        <v>4</v>
      </c>
      <c r="H552" s="179" t="s">
        <v>5</v>
      </c>
      <c r="I552" s="179" t="s">
        <v>104</v>
      </c>
      <c r="J552" s="181" t="s">
        <v>110</v>
      </c>
      <c r="K552" s="181" t="s">
        <v>105</v>
      </c>
      <c r="L552" s="179" t="s">
        <v>6</v>
      </c>
      <c r="M552" s="179" t="s">
        <v>96</v>
      </c>
      <c r="N552" s="179" t="s">
        <v>97</v>
      </c>
      <c r="O552" s="179" t="s">
        <v>7</v>
      </c>
    </row>
    <row r="553" spans="1:18" s="43" customFormat="1">
      <c r="A553" s="179" t="s">
        <v>8</v>
      </c>
      <c r="B553" s="179" t="s">
        <v>9</v>
      </c>
      <c r="C553" s="179" t="s">
        <v>10</v>
      </c>
      <c r="D553" s="179" t="s">
        <v>11</v>
      </c>
      <c r="E553" s="179" t="s">
        <v>12</v>
      </c>
      <c r="F553" s="179" t="s">
        <v>13</v>
      </c>
      <c r="G553" s="179" t="s">
        <v>14</v>
      </c>
      <c r="H553" s="179" t="s">
        <v>15</v>
      </c>
      <c r="I553" s="182" t="s">
        <v>16</v>
      </c>
      <c r="J553" s="179" t="s">
        <v>17</v>
      </c>
      <c r="K553" s="179" t="s">
        <v>18</v>
      </c>
      <c r="L553" s="179" t="s">
        <v>19</v>
      </c>
      <c r="M553" s="179" t="s">
        <v>20</v>
      </c>
      <c r="N553" s="179" t="s">
        <v>21</v>
      </c>
      <c r="O553" s="179" t="s">
        <v>100</v>
      </c>
    </row>
    <row r="554" spans="1:18" s="43" customFormat="1" ht="178.8" customHeight="1">
      <c r="A554" s="1" t="s">
        <v>51</v>
      </c>
      <c r="B554" s="282" t="s">
        <v>420</v>
      </c>
      <c r="C554" s="58" t="s">
        <v>39</v>
      </c>
      <c r="D554" s="17">
        <v>0</v>
      </c>
      <c r="E554" s="59">
        <v>10000</v>
      </c>
      <c r="F554" s="59">
        <v>10000</v>
      </c>
      <c r="G554" s="47">
        <f t="shared" si="62"/>
        <v>20000</v>
      </c>
      <c r="H554" s="185"/>
      <c r="I554" s="9" t="e">
        <f t="shared" si="63"/>
        <v>#DIV/0!</v>
      </c>
      <c r="J554" s="205">
        <v>0</v>
      </c>
      <c r="K554" s="183" t="e">
        <f t="shared" si="64"/>
        <v>#DIV/0!</v>
      </c>
      <c r="L554" s="186">
        <v>0.08</v>
      </c>
      <c r="M554" s="183" t="e">
        <f t="shared" si="65"/>
        <v>#DIV/0!</v>
      </c>
      <c r="N554" s="187"/>
      <c r="O554" s="187"/>
    </row>
    <row r="555" spans="1:18" s="43" customFormat="1" ht="59.4" customHeight="1">
      <c r="A555" s="1" t="s">
        <v>52</v>
      </c>
      <c r="B555" s="282" t="s">
        <v>421</v>
      </c>
      <c r="C555" s="58" t="s">
        <v>39</v>
      </c>
      <c r="D555" s="17">
        <v>0</v>
      </c>
      <c r="E555" s="58">
        <v>600</v>
      </c>
      <c r="F555" s="59">
        <v>0</v>
      </c>
      <c r="G555" s="47">
        <f t="shared" si="62"/>
        <v>600</v>
      </c>
      <c r="H555" s="185"/>
      <c r="I555" s="9" t="e">
        <f t="shared" si="63"/>
        <v>#DIV/0!</v>
      </c>
      <c r="J555" s="205">
        <v>0</v>
      </c>
      <c r="K555" s="183" t="e">
        <f t="shared" si="64"/>
        <v>#DIV/0!</v>
      </c>
      <c r="L555" s="186">
        <v>0.08</v>
      </c>
      <c r="M555" s="183" t="e">
        <f t="shared" si="65"/>
        <v>#DIV/0!</v>
      </c>
      <c r="N555" s="187"/>
      <c r="O555" s="187"/>
    </row>
    <row r="556" spans="1:18" s="43" customFormat="1" ht="66" customHeight="1">
      <c r="A556" s="1" t="s">
        <v>53</v>
      </c>
      <c r="B556" s="314" t="s">
        <v>422</v>
      </c>
      <c r="C556" s="58" t="s">
        <v>39</v>
      </c>
      <c r="D556" s="17">
        <v>0</v>
      </c>
      <c r="E556" s="58">
        <v>600</v>
      </c>
      <c r="F556" s="58">
        <v>600</v>
      </c>
      <c r="G556" s="47">
        <f t="shared" si="62"/>
        <v>1200</v>
      </c>
      <c r="H556" s="185"/>
      <c r="I556" s="9" t="e">
        <f t="shared" si="63"/>
        <v>#DIV/0!</v>
      </c>
      <c r="J556" s="205">
        <v>0</v>
      </c>
      <c r="K556" s="183" t="e">
        <f t="shared" si="64"/>
        <v>#DIV/0!</v>
      </c>
      <c r="L556" s="186">
        <v>0.08</v>
      </c>
      <c r="M556" s="183" t="e">
        <f t="shared" si="65"/>
        <v>#DIV/0!</v>
      </c>
      <c r="N556" s="187"/>
      <c r="O556" s="187"/>
    </row>
    <row r="557" spans="1:18" s="43" customFormat="1" ht="33" customHeight="1">
      <c r="A557" s="1" t="s">
        <v>54</v>
      </c>
      <c r="B557" s="315" t="s">
        <v>423</v>
      </c>
      <c r="C557" s="76" t="s">
        <v>39</v>
      </c>
      <c r="D557" s="56">
        <v>0</v>
      </c>
      <c r="E557" s="83">
        <v>50000</v>
      </c>
      <c r="F557" s="83">
        <v>2000</v>
      </c>
      <c r="G557" s="47">
        <f t="shared" si="62"/>
        <v>52000</v>
      </c>
      <c r="H557" s="185"/>
      <c r="I557" s="9" t="e">
        <f t="shared" si="63"/>
        <v>#DIV/0!</v>
      </c>
      <c r="J557" s="217">
        <v>0</v>
      </c>
      <c r="K557" s="183" t="e">
        <f t="shared" si="64"/>
        <v>#DIV/0!</v>
      </c>
      <c r="L557" s="186">
        <v>0.08</v>
      </c>
      <c r="M557" s="183" t="e">
        <f t="shared" si="65"/>
        <v>#DIV/0!</v>
      </c>
      <c r="N557" s="187"/>
      <c r="O557" s="187"/>
    </row>
    <row r="558" spans="1:18" s="43" customFormat="1" ht="18">
      <c r="A558" s="1" t="s">
        <v>55</v>
      </c>
      <c r="B558" s="316" t="s">
        <v>172</v>
      </c>
      <c r="C558" s="84" t="s">
        <v>39</v>
      </c>
      <c r="D558" s="85">
        <v>0</v>
      </c>
      <c r="E558" s="86">
        <v>4000</v>
      </c>
      <c r="F558" s="84">
        <v>0</v>
      </c>
      <c r="G558" s="47">
        <f t="shared" si="62"/>
        <v>4000</v>
      </c>
      <c r="H558" s="185"/>
      <c r="I558" s="9" t="e">
        <f t="shared" si="63"/>
        <v>#DIV/0!</v>
      </c>
      <c r="J558" s="207">
        <v>0</v>
      </c>
      <c r="K558" s="183" t="e">
        <f t="shared" si="64"/>
        <v>#DIV/0!</v>
      </c>
      <c r="L558" s="186">
        <v>0.08</v>
      </c>
      <c r="M558" s="183" t="e">
        <f t="shared" si="65"/>
        <v>#DIV/0!</v>
      </c>
      <c r="N558" s="187"/>
      <c r="O558" s="187"/>
    </row>
    <row r="559" spans="1:18" s="43" customFormat="1" ht="18">
      <c r="A559" s="1" t="s">
        <v>56</v>
      </c>
      <c r="B559" s="316" t="s">
        <v>173</v>
      </c>
      <c r="C559" s="84" t="s">
        <v>39</v>
      </c>
      <c r="D559" s="85">
        <v>0</v>
      </c>
      <c r="E559" s="86">
        <v>100</v>
      </c>
      <c r="F559" s="84">
        <v>0</v>
      </c>
      <c r="G559" s="47">
        <f t="shared" si="62"/>
        <v>100</v>
      </c>
      <c r="H559" s="185"/>
      <c r="I559" s="9" t="e">
        <f t="shared" si="63"/>
        <v>#DIV/0!</v>
      </c>
      <c r="J559" s="207">
        <v>0</v>
      </c>
      <c r="K559" s="183" t="e">
        <f t="shared" si="64"/>
        <v>#DIV/0!</v>
      </c>
      <c r="L559" s="186">
        <v>0.08</v>
      </c>
      <c r="M559" s="183" t="e">
        <f t="shared" si="65"/>
        <v>#DIV/0!</v>
      </c>
      <c r="N559" s="187"/>
      <c r="O559" s="187"/>
    </row>
    <row r="560" spans="1:18" s="43" customFormat="1" ht="27">
      <c r="A560" s="1" t="s">
        <v>57</v>
      </c>
      <c r="B560" s="296" t="s">
        <v>174</v>
      </c>
      <c r="C560" s="56" t="s">
        <v>46</v>
      </c>
      <c r="D560" s="76">
        <v>0</v>
      </c>
      <c r="E560" s="56">
        <v>0</v>
      </c>
      <c r="F560" s="57">
        <v>4000</v>
      </c>
      <c r="G560" s="47">
        <f t="shared" si="62"/>
        <v>4000</v>
      </c>
      <c r="H560" s="185"/>
      <c r="I560" s="9" t="e">
        <f t="shared" si="63"/>
        <v>#DIV/0!</v>
      </c>
      <c r="J560" s="205">
        <v>0</v>
      </c>
      <c r="K560" s="183" t="e">
        <f t="shared" si="64"/>
        <v>#DIV/0!</v>
      </c>
      <c r="L560" s="186">
        <v>0.08</v>
      </c>
      <c r="M560" s="183" t="e">
        <f t="shared" si="65"/>
        <v>#DIV/0!</v>
      </c>
      <c r="N560" s="198"/>
      <c r="O560" s="187"/>
    </row>
    <row r="561" spans="1:18">
      <c r="B561" s="48" t="s">
        <v>165</v>
      </c>
      <c r="C561" s="135"/>
      <c r="D561" s="135"/>
      <c r="E561" s="135"/>
      <c r="F561" s="135"/>
      <c r="G561" s="135"/>
      <c r="H561" s="98"/>
      <c r="I561" s="138"/>
      <c r="J561" s="253"/>
      <c r="K561" s="134"/>
      <c r="L561" s="134"/>
      <c r="M561" s="246"/>
      <c r="N561" s="257"/>
      <c r="O561" s="257"/>
      <c r="P561" s="258"/>
      <c r="Q561" s="258"/>
      <c r="R561" s="258"/>
    </row>
    <row r="562" spans="1:18" s="43" customFormat="1" ht="73.8" customHeight="1">
      <c r="A562" s="179" t="s">
        <v>0</v>
      </c>
      <c r="B562" s="179" t="s">
        <v>99</v>
      </c>
      <c r="C562" s="179" t="s">
        <v>98</v>
      </c>
      <c r="D562" s="180" t="s">
        <v>1</v>
      </c>
      <c r="E562" s="180" t="s">
        <v>2</v>
      </c>
      <c r="F562" s="180" t="s">
        <v>3</v>
      </c>
      <c r="G562" s="179" t="s">
        <v>4</v>
      </c>
      <c r="H562" s="179" t="s">
        <v>5</v>
      </c>
      <c r="I562" s="179" t="s">
        <v>104</v>
      </c>
      <c r="J562" s="181" t="s">
        <v>110</v>
      </c>
      <c r="K562" s="181" t="s">
        <v>105</v>
      </c>
      <c r="L562" s="179" t="s">
        <v>6</v>
      </c>
      <c r="M562" s="179" t="s">
        <v>96</v>
      </c>
      <c r="N562" s="179" t="s">
        <v>97</v>
      </c>
      <c r="O562" s="179" t="s">
        <v>7</v>
      </c>
    </row>
    <row r="563" spans="1:18" s="43" customFormat="1">
      <c r="A563" s="179" t="s">
        <v>8</v>
      </c>
      <c r="B563" s="179" t="s">
        <v>9</v>
      </c>
      <c r="C563" s="179" t="s">
        <v>10</v>
      </c>
      <c r="D563" s="179" t="s">
        <v>11</v>
      </c>
      <c r="E563" s="179" t="s">
        <v>12</v>
      </c>
      <c r="F563" s="179" t="s">
        <v>13</v>
      </c>
      <c r="G563" s="179" t="s">
        <v>14</v>
      </c>
      <c r="H563" s="179" t="s">
        <v>15</v>
      </c>
      <c r="I563" s="182" t="s">
        <v>16</v>
      </c>
      <c r="J563" s="179" t="s">
        <v>17</v>
      </c>
      <c r="K563" s="179" t="s">
        <v>18</v>
      </c>
      <c r="L563" s="179" t="s">
        <v>19</v>
      </c>
      <c r="M563" s="179" t="s">
        <v>20</v>
      </c>
      <c r="N563" s="179" t="s">
        <v>21</v>
      </c>
      <c r="O563" s="179" t="s">
        <v>100</v>
      </c>
    </row>
    <row r="564" spans="1:18" s="43" customFormat="1" ht="87.6" customHeight="1">
      <c r="A564" s="1" t="s">
        <v>58</v>
      </c>
      <c r="B564" s="237" t="s">
        <v>424</v>
      </c>
      <c r="C564" s="56" t="s">
        <v>39</v>
      </c>
      <c r="D564" s="76">
        <v>0</v>
      </c>
      <c r="E564" s="57">
        <v>150</v>
      </c>
      <c r="F564" s="58">
        <v>15</v>
      </c>
      <c r="G564" s="47">
        <f t="shared" si="62"/>
        <v>165</v>
      </c>
      <c r="H564" s="185"/>
      <c r="I564" s="9" t="e">
        <f t="shared" si="63"/>
        <v>#DIV/0!</v>
      </c>
      <c r="J564" s="205">
        <v>0</v>
      </c>
      <c r="K564" s="183" t="e">
        <f t="shared" si="64"/>
        <v>#DIV/0!</v>
      </c>
      <c r="L564" s="186">
        <v>0.08</v>
      </c>
      <c r="M564" s="183" t="e">
        <f t="shared" si="65"/>
        <v>#DIV/0!</v>
      </c>
      <c r="N564" s="187"/>
      <c r="O564" s="187"/>
    </row>
    <row r="565" spans="1:18" s="43" customFormat="1" ht="110.4" customHeight="1">
      <c r="A565" s="1" t="s">
        <v>59</v>
      </c>
      <c r="B565" s="237" t="s">
        <v>425</v>
      </c>
      <c r="C565" s="56" t="s">
        <v>39</v>
      </c>
      <c r="D565" s="76">
        <v>0</v>
      </c>
      <c r="E565" s="57">
        <v>100</v>
      </c>
      <c r="F565" s="58">
        <v>15</v>
      </c>
      <c r="G565" s="47">
        <f t="shared" si="62"/>
        <v>115</v>
      </c>
      <c r="H565" s="185"/>
      <c r="I565" s="9" t="e">
        <f t="shared" si="63"/>
        <v>#DIV/0!</v>
      </c>
      <c r="J565" s="205">
        <v>0</v>
      </c>
      <c r="K565" s="183" t="e">
        <f t="shared" si="64"/>
        <v>#DIV/0!</v>
      </c>
      <c r="L565" s="186">
        <v>0.08</v>
      </c>
      <c r="M565" s="183" t="e">
        <f t="shared" si="65"/>
        <v>#DIV/0!</v>
      </c>
      <c r="N565" s="187"/>
      <c r="O565" s="187"/>
    </row>
    <row r="566" spans="1:18" s="43" customFormat="1">
      <c r="B566" s="2" t="s">
        <v>23</v>
      </c>
      <c r="C566" s="2"/>
      <c r="D566" s="2"/>
      <c r="E566" s="2"/>
      <c r="F566" s="2"/>
      <c r="G566" s="3"/>
      <c r="H566" s="3"/>
      <c r="J566" s="3" t="s">
        <v>24</v>
      </c>
      <c r="K566" s="184" t="e">
        <f>SUM(K537:K565)</f>
        <v>#DIV/0!</v>
      </c>
      <c r="L566" s="4"/>
      <c r="M566" s="184" t="e">
        <f>SUM(M537:M565)</f>
        <v>#DIV/0!</v>
      </c>
      <c r="N566" s="3"/>
      <c r="O566" s="3"/>
    </row>
    <row r="567" spans="1:18" s="43" customFormat="1">
      <c r="A567" s="5" t="s">
        <v>25</v>
      </c>
      <c r="B567" s="6" t="s">
        <v>31</v>
      </c>
      <c r="C567" s="6"/>
      <c r="D567" s="6"/>
      <c r="E567" s="6"/>
      <c r="F567" s="6"/>
      <c r="G567" s="6"/>
      <c r="H567" s="6"/>
      <c r="I567" s="6"/>
      <c r="J567" s="5"/>
    </row>
    <row r="568" spans="1:18" s="43" customFormat="1">
      <c r="A568" s="5" t="s">
        <v>25</v>
      </c>
      <c r="B568" s="6" t="s">
        <v>103</v>
      </c>
      <c r="C568" s="6"/>
      <c r="D568" s="6"/>
      <c r="E568" s="6"/>
      <c r="F568" s="6"/>
      <c r="G568" s="6"/>
      <c r="H568" s="6"/>
      <c r="I568" s="6"/>
      <c r="J568" s="5"/>
      <c r="N568" s="6"/>
      <c r="O568" s="6"/>
    </row>
    <row r="569" spans="1:18" s="43" customFormat="1">
      <c r="A569" s="5" t="s">
        <v>25</v>
      </c>
      <c r="B569" s="189" t="s">
        <v>26</v>
      </c>
      <c r="C569" s="189"/>
      <c r="D569" s="189"/>
      <c r="E569" s="189"/>
      <c r="F569" s="189"/>
      <c r="G569" s="190"/>
      <c r="H569" s="190"/>
      <c r="I569" s="190"/>
      <c r="J569" s="191"/>
      <c r="K569" s="192"/>
      <c r="L569" s="192"/>
      <c r="M569" s="192"/>
      <c r="N569" s="190"/>
      <c r="O569" s="190"/>
    </row>
    <row r="570" spans="1:18" s="43" customFormat="1">
      <c r="B570" s="192" t="s">
        <v>108</v>
      </c>
      <c r="C570" s="192"/>
      <c r="D570" s="192"/>
      <c r="E570" s="192"/>
      <c r="F570" s="192"/>
      <c r="G570" s="192"/>
      <c r="H570" s="192"/>
      <c r="I570" s="192"/>
      <c r="J570" s="193"/>
      <c r="K570" s="192"/>
      <c r="L570" s="192"/>
      <c r="M570" s="192"/>
      <c r="N570" s="192"/>
      <c r="O570" s="192"/>
    </row>
    <row r="571" spans="1:18" s="43" customFormat="1" ht="27" customHeight="1">
      <c r="A571" s="5"/>
      <c r="B571" s="7"/>
      <c r="C571" s="7"/>
      <c r="D571" s="7"/>
      <c r="E571" s="7"/>
      <c r="F571" s="7"/>
      <c r="G571" s="7"/>
      <c r="H571" s="7"/>
      <c r="I571" s="7"/>
      <c r="J571" s="62"/>
      <c r="K571" s="7"/>
      <c r="L571" s="8"/>
      <c r="M571" s="8"/>
      <c r="N571" s="8"/>
      <c r="O571" s="8"/>
    </row>
    <row r="572" spans="1:18" s="43" customFormat="1">
      <c r="H572" s="12" t="s">
        <v>27</v>
      </c>
      <c r="I572" s="12"/>
      <c r="J572" s="46"/>
      <c r="K572" s="12"/>
      <c r="L572" s="12"/>
      <c r="M572" s="12"/>
      <c r="N572" s="12"/>
      <c r="O572" s="12"/>
    </row>
    <row r="573" spans="1:18">
      <c r="B573" s="158" t="s">
        <v>175</v>
      </c>
      <c r="C573" s="158"/>
      <c r="E573" s="249"/>
      <c r="F573" s="249"/>
      <c r="G573" s="250"/>
      <c r="H573" s="49"/>
      <c r="I573" s="49"/>
      <c r="J573" s="251"/>
      <c r="K573" s="49"/>
      <c r="L573" s="134"/>
      <c r="M573" s="246"/>
      <c r="N573" s="245"/>
      <c r="O573" s="245"/>
    </row>
    <row r="574" spans="1:18" s="43" customFormat="1" ht="73.8" customHeight="1">
      <c r="A574" s="179" t="s">
        <v>0</v>
      </c>
      <c r="B574" s="179" t="s">
        <v>99</v>
      </c>
      <c r="C574" s="179" t="s">
        <v>98</v>
      </c>
      <c r="D574" s="180" t="s">
        <v>1</v>
      </c>
      <c r="E574" s="180" t="s">
        <v>2</v>
      </c>
      <c r="F574" s="180" t="s">
        <v>3</v>
      </c>
      <c r="G574" s="179" t="s">
        <v>4</v>
      </c>
      <c r="H574" s="179" t="s">
        <v>5</v>
      </c>
      <c r="I574" s="179" t="s">
        <v>104</v>
      </c>
      <c r="J574" s="181" t="s">
        <v>110</v>
      </c>
      <c r="K574" s="181" t="s">
        <v>105</v>
      </c>
      <c r="L574" s="179" t="s">
        <v>6</v>
      </c>
      <c r="M574" s="179" t="s">
        <v>96</v>
      </c>
      <c r="N574" s="179" t="s">
        <v>97</v>
      </c>
      <c r="O574" s="179" t="s">
        <v>7</v>
      </c>
    </row>
    <row r="575" spans="1:18" s="43" customFormat="1">
      <c r="A575" s="179" t="s">
        <v>8</v>
      </c>
      <c r="B575" s="179" t="s">
        <v>9</v>
      </c>
      <c r="C575" s="179" t="s">
        <v>10</v>
      </c>
      <c r="D575" s="179" t="s">
        <v>11</v>
      </c>
      <c r="E575" s="179" t="s">
        <v>12</v>
      </c>
      <c r="F575" s="179" t="s">
        <v>13</v>
      </c>
      <c r="G575" s="179" t="s">
        <v>14</v>
      </c>
      <c r="H575" s="179" t="s">
        <v>15</v>
      </c>
      <c r="I575" s="182" t="s">
        <v>16</v>
      </c>
      <c r="J575" s="179" t="s">
        <v>17</v>
      </c>
      <c r="K575" s="179" t="s">
        <v>18</v>
      </c>
      <c r="L575" s="179" t="s">
        <v>19</v>
      </c>
      <c r="M575" s="179" t="s">
        <v>20</v>
      </c>
      <c r="N575" s="179" t="s">
        <v>21</v>
      </c>
      <c r="O575" s="179" t="s">
        <v>100</v>
      </c>
    </row>
    <row r="576" spans="1:18" s="45" customFormat="1" ht="84" customHeight="1">
      <c r="A576" s="1" t="s">
        <v>22</v>
      </c>
      <c r="B576" s="237" t="s">
        <v>426</v>
      </c>
      <c r="C576" s="56" t="s">
        <v>39</v>
      </c>
      <c r="D576" s="58">
        <v>0</v>
      </c>
      <c r="E576" s="58">
        <v>600</v>
      </c>
      <c r="F576" s="58">
        <v>60</v>
      </c>
      <c r="G576" s="47">
        <f t="shared" ref="G576:G587" si="66">D576+E576+F576</f>
        <v>660</v>
      </c>
      <c r="H576" s="185"/>
      <c r="I576" s="9" t="e">
        <f t="shared" ref="I576:I587" si="67">ROUND(G576/H576,2)</f>
        <v>#DIV/0!</v>
      </c>
      <c r="J576" s="334">
        <v>0</v>
      </c>
      <c r="K576" s="183" t="e">
        <f>ROUND(I576*J576,2)</f>
        <v>#DIV/0!</v>
      </c>
      <c r="L576" s="186">
        <v>0.08</v>
      </c>
      <c r="M576" s="183" t="e">
        <f>ROUND(K576*L576+K576,2)</f>
        <v>#DIV/0!</v>
      </c>
      <c r="N576" s="198"/>
      <c r="O576" s="198"/>
    </row>
    <row r="577" spans="1:15" s="45" customFormat="1" ht="93" customHeight="1">
      <c r="A577" s="1" t="s">
        <v>28</v>
      </c>
      <c r="B577" s="317" t="s">
        <v>427</v>
      </c>
      <c r="C577" s="56" t="s">
        <v>39</v>
      </c>
      <c r="D577" s="58">
        <v>0</v>
      </c>
      <c r="E577" s="59">
        <v>1000</v>
      </c>
      <c r="F577" s="58">
        <v>100</v>
      </c>
      <c r="G577" s="47">
        <f t="shared" si="66"/>
        <v>1100</v>
      </c>
      <c r="H577" s="185"/>
      <c r="I577" s="9" t="e">
        <f t="shared" si="67"/>
        <v>#DIV/0!</v>
      </c>
      <c r="J577" s="334">
        <v>0</v>
      </c>
      <c r="K577" s="183" t="e">
        <f t="shared" ref="K577:K587" si="68">ROUND(I577*J577,2)</f>
        <v>#DIV/0!</v>
      </c>
      <c r="L577" s="186">
        <v>0.08</v>
      </c>
      <c r="M577" s="183" t="e">
        <f t="shared" ref="M577:M587" si="69">ROUND(K577*L577+K577,2)</f>
        <v>#DIV/0!</v>
      </c>
      <c r="N577" s="198"/>
      <c r="O577" s="198"/>
    </row>
    <row r="578" spans="1:15" s="45" customFormat="1" ht="57" customHeight="1">
      <c r="A578" s="1" t="s">
        <v>29</v>
      </c>
      <c r="B578" s="237" t="s">
        <v>428</v>
      </c>
      <c r="C578" s="84" t="s">
        <v>39</v>
      </c>
      <c r="D578" s="58">
        <v>0</v>
      </c>
      <c r="E578" s="58">
        <v>200</v>
      </c>
      <c r="F578" s="58">
        <v>0</v>
      </c>
      <c r="G578" s="47">
        <f t="shared" si="66"/>
        <v>200</v>
      </c>
      <c r="H578" s="185"/>
      <c r="I578" s="9" t="e">
        <f t="shared" si="67"/>
        <v>#DIV/0!</v>
      </c>
      <c r="J578" s="334">
        <v>0</v>
      </c>
      <c r="K578" s="183" t="e">
        <f t="shared" si="68"/>
        <v>#DIV/0!</v>
      </c>
      <c r="L578" s="186">
        <v>0.08</v>
      </c>
      <c r="M578" s="183" t="e">
        <f t="shared" si="69"/>
        <v>#DIV/0!</v>
      </c>
      <c r="N578" s="198"/>
      <c r="O578" s="198"/>
    </row>
    <row r="579" spans="1:15" s="45" customFormat="1" ht="67.8" customHeight="1">
      <c r="A579" s="1" t="s">
        <v>30</v>
      </c>
      <c r="B579" s="303" t="s">
        <v>429</v>
      </c>
      <c r="C579" s="24" t="s">
        <v>49</v>
      </c>
      <c r="D579" s="17">
        <v>0</v>
      </c>
      <c r="E579" s="15">
        <v>500</v>
      </c>
      <c r="F579" s="15">
        <v>100</v>
      </c>
      <c r="G579" s="47">
        <f t="shared" si="66"/>
        <v>600</v>
      </c>
      <c r="H579" s="185"/>
      <c r="I579" s="9" t="e">
        <f t="shared" si="67"/>
        <v>#DIV/0!</v>
      </c>
      <c r="J579" s="337">
        <v>0</v>
      </c>
      <c r="K579" s="183" t="e">
        <f t="shared" si="68"/>
        <v>#DIV/0!</v>
      </c>
      <c r="L579" s="186">
        <v>0.08</v>
      </c>
      <c r="M579" s="183" t="e">
        <f t="shared" si="69"/>
        <v>#DIV/0!</v>
      </c>
      <c r="N579" s="198"/>
      <c r="O579" s="198"/>
    </row>
    <row r="580" spans="1:15" s="45" customFormat="1" ht="75" customHeight="1">
      <c r="A580" s="1" t="s">
        <v>32</v>
      </c>
      <c r="B580" s="237" t="s">
        <v>430</v>
      </c>
      <c r="C580" s="56" t="s">
        <v>49</v>
      </c>
      <c r="D580" s="58">
        <v>0</v>
      </c>
      <c r="E580" s="58">
        <v>700</v>
      </c>
      <c r="F580" s="58">
        <v>0</v>
      </c>
      <c r="G580" s="47">
        <f t="shared" si="66"/>
        <v>700</v>
      </c>
      <c r="H580" s="185"/>
      <c r="I580" s="9" t="e">
        <f t="shared" si="67"/>
        <v>#DIV/0!</v>
      </c>
      <c r="J580" s="334">
        <v>0</v>
      </c>
      <c r="K580" s="183" t="e">
        <f t="shared" si="68"/>
        <v>#DIV/0!</v>
      </c>
      <c r="L580" s="186">
        <v>0.08</v>
      </c>
      <c r="M580" s="183" t="e">
        <f t="shared" si="69"/>
        <v>#DIV/0!</v>
      </c>
      <c r="N580" s="198"/>
      <c r="O580" s="198"/>
    </row>
    <row r="581" spans="1:15">
      <c r="B581" s="158" t="s">
        <v>175</v>
      </c>
      <c r="C581" s="158"/>
      <c r="E581" s="249"/>
      <c r="F581" s="249"/>
      <c r="G581" s="250"/>
      <c r="H581" s="49"/>
      <c r="I581" s="49"/>
      <c r="J581" s="251"/>
      <c r="K581" s="49"/>
      <c r="L581" s="134"/>
      <c r="M581" s="246"/>
      <c r="N581" s="245"/>
      <c r="O581" s="245"/>
    </row>
    <row r="582" spans="1:15" s="43" customFormat="1" ht="73.8" customHeight="1">
      <c r="A582" s="179" t="s">
        <v>0</v>
      </c>
      <c r="B582" s="179" t="s">
        <v>99</v>
      </c>
      <c r="C582" s="179" t="s">
        <v>98</v>
      </c>
      <c r="D582" s="180" t="s">
        <v>1</v>
      </c>
      <c r="E582" s="180" t="s">
        <v>2</v>
      </c>
      <c r="F582" s="180" t="s">
        <v>3</v>
      </c>
      <c r="G582" s="179" t="s">
        <v>4</v>
      </c>
      <c r="H582" s="179" t="s">
        <v>5</v>
      </c>
      <c r="I582" s="179" t="s">
        <v>104</v>
      </c>
      <c r="J582" s="181" t="s">
        <v>110</v>
      </c>
      <c r="K582" s="181" t="s">
        <v>105</v>
      </c>
      <c r="L582" s="179" t="s">
        <v>6</v>
      </c>
      <c r="M582" s="179" t="s">
        <v>96</v>
      </c>
      <c r="N582" s="179" t="s">
        <v>97</v>
      </c>
      <c r="O582" s="179" t="s">
        <v>7</v>
      </c>
    </row>
    <row r="583" spans="1:15" s="43" customFormat="1">
      <c r="A583" s="179" t="s">
        <v>8</v>
      </c>
      <c r="B583" s="179" t="s">
        <v>9</v>
      </c>
      <c r="C583" s="179" t="s">
        <v>10</v>
      </c>
      <c r="D583" s="179" t="s">
        <v>11</v>
      </c>
      <c r="E583" s="179" t="s">
        <v>12</v>
      </c>
      <c r="F583" s="179" t="s">
        <v>13</v>
      </c>
      <c r="G583" s="179" t="s">
        <v>14</v>
      </c>
      <c r="H583" s="179" t="s">
        <v>15</v>
      </c>
      <c r="I583" s="182" t="s">
        <v>16</v>
      </c>
      <c r="J583" s="179" t="s">
        <v>17</v>
      </c>
      <c r="K583" s="179" t="s">
        <v>18</v>
      </c>
      <c r="L583" s="179" t="s">
        <v>19</v>
      </c>
      <c r="M583" s="179" t="s">
        <v>20</v>
      </c>
      <c r="N583" s="179" t="s">
        <v>21</v>
      </c>
      <c r="O583" s="179" t="s">
        <v>100</v>
      </c>
    </row>
    <row r="584" spans="1:15" s="45" customFormat="1" ht="82.8" customHeight="1">
      <c r="A584" s="1" t="s">
        <v>33</v>
      </c>
      <c r="B584" s="237" t="s">
        <v>431</v>
      </c>
      <c r="C584" s="56" t="s">
        <v>39</v>
      </c>
      <c r="D584" s="58">
        <v>0</v>
      </c>
      <c r="E584" s="58">
        <v>1000</v>
      </c>
      <c r="F584" s="58">
        <v>60</v>
      </c>
      <c r="G584" s="47">
        <f t="shared" si="66"/>
        <v>1060</v>
      </c>
      <c r="H584" s="185"/>
      <c r="I584" s="9" t="e">
        <f t="shared" si="67"/>
        <v>#DIV/0!</v>
      </c>
      <c r="J584" s="331">
        <v>0</v>
      </c>
      <c r="K584" s="183" t="e">
        <f t="shared" si="68"/>
        <v>#DIV/0!</v>
      </c>
      <c r="L584" s="186">
        <v>0.08</v>
      </c>
      <c r="M584" s="183" t="e">
        <f t="shared" si="69"/>
        <v>#DIV/0!</v>
      </c>
      <c r="N584" s="198"/>
      <c r="O584" s="198"/>
    </row>
    <row r="585" spans="1:15" s="45" customFormat="1" ht="83.4" customHeight="1">
      <c r="A585" s="1" t="s">
        <v>34</v>
      </c>
      <c r="B585" s="237" t="s">
        <v>432</v>
      </c>
      <c r="C585" s="56" t="s">
        <v>39</v>
      </c>
      <c r="D585" s="58">
        <v>0</v>
      </c>
      <c r="E585" s="58">
        <v>600</v>
      </c>
      <c r="F585" s="58">
        <v>100</v>
      </c>
      <c r="G585" s="47">
        <f t="shared" si="66"/>
        <v>700</v>
      </c>
      <c r="H585" s="185"/>
      <c r="I585" s="9" t="e">
        <f t="shared" si="67"/>
        <v>#DIV/0!</v>
      </c>
      <c r="J585" s="331">
        <v>0</v>
      </c>
      <c r="K585" s="183" t="e">
        <f t="shared" si="68"/>
        <v>#DIV/0!</v>
      </c>
      <c r="L585" s="186">
        <v>0.08</v>
      </c>
      <c r="M585" s="183" t="e">
        <f t="shared" si="69"/>
        <v>#DIV/0!</v>
      </c>
      <c r="N585" s="198"/>
      <c r="O585" s="198"/>
    </row>
    <row r="586" spans="1:15" s="45" customFormat="1" ht="103.2" customHeight="1">
      <c r="A586" s="1" t="s">
        <v>35</v>
      </c>
      <c r="B586" s="237" t="s">
        <v>433</v>
      </c>
      <c r="C586" s="56" t="s">
        <v>39</v>
      </c>
      <c r="D586" s="58">
        <v>0</v>
      </c>
      <c r="E586" s="58">
        <v>5</v>
      </c>
      <c r="F586" s="58">
        <v>20</v>
      </c>
      <c r="G586" s="47">
        <f t="shared" si="66"/>
        <v>25</v>
      </c>
      <c r="H586" s="185"/>
      <c r="I586" s="9" t="e">
        <f t="shared" si="67"/>
        <v>#DIV/0!</v>
      </c>
      <c r="J586" s="331">
        <v>0</v>
      </c>
      <c r="K586" s="183" t="e">
        <f t="shared" si="68"/>
        <v>#DIV/0!</v>
      </c>
      <c r="L586" s="186">
        <v>0.08</v>
      </c>
      <c r="M586" s="183" t="e">
        <f t="shared" si="69"/>
        <v>#DIV/0!</v>
      </c>
      <c r="N586" s="198"/>
      <c r="O586" s="198"/>
    </row>
    <row r="587" spans="1:15" s="45" customFormat="1" ht="103.8" customHeight="1">
      <c r="A587" s="1" t="s">
        <v>36</v>
      </c>
      <c r="B587" s="303" t="s">
        <v>434</v>
      </c>
      <c r="C587" s="56" t="s">
        <v>39</v>
      </c>
      <c r="D587" s="58">
        <v>0</v>
      </c>
      <c r="E587" s="58">
        <v>10</v>
      </c>
      <c r="F587" s="58">
        <v>0</v>
      </c>
      <c r="G587" s="47">
        <f t="shared" si="66"/>
        <v>10</v>
      </c>
      <c r="H587" s="185"/>
      <c r="I587" s="9" t="e">
        <f t="shared" si="67"/>
        <v>#DIV/0!</v>
      </c>
      <c r="J587" s="331">
        <v>0</v>
      </c>
      <c r="K587" s="183" t="e">
        <f t="shared" si="68"/>
        <v>#DIV/0!</v>
      </c>
      <c r="L587" s="186">
        <v>0.08</v>
      </c>
      <c r="M587" s="183" t="e">
        <f t="shared" si="69"/>
        <v>#DIV/0!</v>
      </c>
      <c r="N587" s="198"/>
      <c r="O587" s="198"/>
    </row>
    <row r="588" spans="1:15" s="43" customFormat="1">
      <c r="B588" s="2" t="s">
        <v>23</v>
      </c>
      <c r="C588" s="2"/>
      <c r="D588" s="2"/>
      <c r="E588" s="2"/>
      <c r="F588" s="2"/>
      <c r="G588" s="3"/>
      <c r="H588" s="3"/>
      <c r="J588" s="3" t="s">
        <v>24</v>
      </c>
      <c r="K588" s="184" t="e">
        <f>SUM(K576:K587)</f>
        <v>#DIV/0!</v>
      </c>
      <c r="L588" s="4"/>
      <c r="M588" s="184" t="e">
        <f>SUM(M576:M587)</f>
        <v>#DIV/0!</v>
      </c>
      <c r="N588" s="3"/>
      <c r="O588" s="3"/>
    </row>
    <row r="589" spans="1:15" s="43" customFormat="1">
      <c r="A589" s="5" t="s">
        <v>25</v>
      </c>
      <c r="B589" s="6" t="s">
        <v>31</v>
      </c>
      <c r="C589" s="6"/>
      <c r="D589" s="6"/>
      <c r="E589" s="6"/>
      <c r="F589" s="6"/>
      <c r="G589" s="6"/>
      <c r="H589" s="6"/>
      <c r="I589" s="6"/>
      <c r="J589" s="5"/>
    </row>
    <row r="590" spans="1:15" s="43" customFormat="1">
      <c r="A590" s="5" t="s">
        <v>25</v>
      </c>
      <c r="B590" s="6" t="s">
        <v>103</v>
      </c>
      <c r="C590" s="6"/>
      <c r="D590" s="6"/>
      <c r="E590" s="6"/>
      <c r="F590" s="6"/>
      <c r="G590" s="6"/>
      <c r="H590" s="6"/>
      <c r="I590" s="6"/>
      <c r="J590" s="5"/>
      <c r="N590" s="6"/>
      <c r="O590" s="6"/>
    </row>
    <row r="591" spans="1:15" s="43" customFormat="1">
      <c r="A591" s="5" t="s">
        <v>25</v>
      </c>
      <c r="B591" s="189" t="s">
        <v>26</v>
      </c>
      <c r="C591" s="189"/>
      <c r="D591" s="189"/>
      <c r="E591" s="189"/>
      <c r="F591" s="189"/>
      <c r="G591" s="190"/>
      <c r="H591" s="190"/>
      <c r="I591" s="190"/>
      <c r="J591" s="191"/>
      <c r="K591" s="192"/>
      <c r="L591" s="192"/>
      <c r="M591" s="192"/>
      <c r="N591" s="190"/>
      <c r="O591" s="190"/>
    </row>
    <row r="592" spans="1:15" s="43" customFormat="1">
      <c r="B592" s="192" t="s">
        <v>108</v>
      </c>
      <c r="C592" s="192"/>
      <c r="D592" s="192"/>
      <c r="E592" s="192"/>
      <c r="F592" s="192"/>
      <c r="G592" s="192"/>
      <c r="H592" s="192"/>
      <c r="I592" s="192"/>
      <c r="J592" s="193"/>
      <c r="K592" s="192"/>
      <c r="L592" s="192"/>
      <c r="M592" s="192"/>
      <c r="N592" s="192"/>
      <c r="O592" s="192"/>
    </row>
    <row r="593" spans="1:15" s="43" customFormat="1" ht="12.6" customHeight="1">
      <c r="A593" s="5"/>
      <c r="B593" s="7"/>
      <c r="C593" s="7"/>
      <c r="D593" s="7"/>
      <c r="E593" s="7"/>
      <c r="F593" s="7"/>
      <c r="G593" s="7"/>
      <c r="H593" s="7"/>
      <c r="I593" s="7"/>
      <c r="J593" s="62"/>
      <c r="K593" s="7"/>
      <c r="L593" s="8"/>
      <c r="M593" s="8"/>
      <c r="N593" s="8"/>
      <c r="O593" s="8"/>
    </row>
    <row r="594" spans="1:15" s="43" customFormat="1">
      <c r="H594" s="12" t="s">
        <v>27</v>
      </c>
      <c r="I594" s="12"/>
      <c r="J594" s="46"/>
      <c r="K594" s="12"/>
      <c r="L594" s="12"/>
      <c r="M594" s="12"/>
      <c r="N594" s="12"/>
      <c r="O594" s="12"/>
    </row>
    <row r="595" spans="1:15">
      <c r="B595" s="48" t="s">
        <v>176</v>
      </c>
      <c r="C595" s="48"/>
      <c r="D595" s="48"/>
      <c r="F595" s="48"/>
      <c r="G595" s="250"/>
      <c r="H595" s="49"/>
      <c r="I595" s="49"/>
      <c r="J595" s="251"/>
      <c r="K595" s="49"/>
      <c r="L595" s="134"/>
      <c r="M595" s="246"/>
      <c r="N595" s="245"/>
      <c r="O595" s="245"/>
    </row>
    <row r="596" spans="1:15" s="43" customFormat="1" ht="73.8" customHeight="1">
      <c r="A596" s="179" t="s">
        <v>0</v>
      </c>
      <c r="B596" s="179" t="s">
        <v>99</v>
      </c>
      <c r="C596" s="179" t="s">
        <v>98</v>
      </c>
      <c r="D596" s="180" t="s">
        <v>1</v>
      </c>
      <c r="E596" s="180" t="s">
        <v>2</v>
      </c>
      <c r="F596" s="180" t="s">
        <v>3</v>
      </c>
      <c r="G596" s="179" t="s">
        <v>4</v>
      </c>
      <c r="H596" s="179" t="s">
        <v>5</v>
      </c>
      <c r="I596" s="179" t="s">
        <v>104</v>
      </c>
      <c r="J596" s="181" t="s">
        <v>110</v>
      </c>
      <c r="K596" s="181" t="s">
        <v>105</v>
      </c>
      <c r="L596" s="179" t="s">
        <v>6</v>
      </c>
      <c r="M596" s="179" t="s">
        <v>96</v>
      </c>
      <c r="N596" s="179" t="s">
        <v>97</v>
      </c>
      <c r="O596" s="179" t="s">
        <v>7</v>
      </c>
    </row>
    <row r="597" spans="1:15" s="43" customFormat="1">
      <c r="A597" s="179" t="s">
        <v>8</v>
      </c>
      <c r="B597" s="179" t="s">
        <v>9</v>
      </c>
      <c r="C597" s="179" t="s">
        <v>10</v>
      </c>
      <c r="D597" s="179" t="s">
        <v>11</v>
      </c>
      <c r="E597" s="179" t="s">
        <v>12</v>
      </c>
      <c r="F597" s="179" t="s">
        <v>13</v>
      </c>
      <c r="G597" s="179" t="s">
        <v>14</v>
      </c>
      <c r="H597" s="179" t="s">
        <v>15</v>
      </c>
      <c r="I597" s="182" t="s">
        <v>16</v>
      </c>
      <c r="J597" s="179" t="s">
        <v>17</v>
      </c>
      <c r="K597" s="179" t="s">
        <v>18</v>
      </c>
      <c r="L597" s="179" t="s">
        <v>19</v>
      </c>
      <c r="M597" s="179" t="s">
        <v>20</v>
      </c>
      <c r="N597" s="179" t="s">
        <v>21</v>
      </c>
      <c r="O597" s="179" t="s">
        <v>100</v>
      </c>
    </row>
    <row r="598" spans="1:15" s="43" customFormat="1" ht="40.799999999999997">
      <c r="A598" s="1" t="s">
        <v>22</v>
      </c>
      <c r="B598" s="82" t="s">
        <v>215</v>
      </c>
      <c r="C598" s="78" t="s">
        <v>39</v>
      </c>
      <c r="D598" s="87">
        <v>3500</v>
      </c>
      <c r="E598" s="78">
        <v>0</v>
      </c>
      <c r="F598" s="78">
        <v>2000</v>
      </c>
      <c r="G598" s="47">
        <f>D598+E598+F598</f>
        <v>5500</v>
      </c>
      <c r="H598" s="185"/>
      <c r="I598" s="9" t="e">
        <f t="shared" ref="I598:I600" si="70">ROUND(G598/H598,2)</f>
        <v>#DIV/0!</v>
      </c>
      <c r="J598" s="331">
        <v>0</v>
      </c>
      <c r="K598" s="183" t="e">
        <f>ROUND(I598*J598,2)</f>
        <v>#DIV/0!</v>
      </c>
      <c r="L598" s="186">
        <v>0.08</v>
      </c>
      <c r="M598" s="183" t="e">
        <f>ROUND(K598*L598+K598,2)</f>
        <v>#DIV/0!</v>
      </c>
      <c r="N598" s="187"/>
      <c r="O598" s="187"/>
    </row>
    <row r="599" spans="1:15" s="43" customFormat="1" ht="51">
      <c r="A599" s="1" t="s">
        <v>28</v>
      </c>
      <c r="B599" s="82" t="s">
        <v>216</v>
      </c>
      <c r="C599" s="78" t="s">
        <v>39</v>
      </c>
      <c r="D599" s="87">
        <v>5800</v>
      </c>
      <c r="E599" s="78">
        <v>0</v>
      </c>
      <c r="F599" s="78">
        <v>2000</v>
      </c>
      <c r="G599" s="47">
        <f>D599+E599+F599</f>
        <v>7800</v>
      </c>
      <c r="H599" s="185"/>
      <c r="I599" s="9" t="e">
        <f t="shared" si="70"/>
        <v>#DIV/0!</v>
      </c>
      <c r="J599" s="331">
        <v>0</v>
      </c>
      <c r="K599" s="183" t="e">
        <f t="shared" ref="K599:K600" si="71">ROUND(I599*J599,2)</f>
        <v>#DIV/0!</v>
      </c>
      <c r="L599" s="186">
        <v>0.08</v>
      </c>
      <c r="M599" s="183" t="e">
        <f t="shared" ref="M599:M600" si="72">ROUND(K599*L599+K599,2)</f>
        <v>#DIV/0!</v>
      </c>
      <c r="N599" s="187"/>
      <c r="O599" s="187"/>
    </row>
    <row r="600" spans="1:15" s="43" customFormat="1" ht="40.799999999999997">
      <c r="A600" s="1" t="s">
        <v>29</v>
      </c>
      <c r="B600" s="82" t="s">
        <v>217</v>
      </c>
      <c r="C600" s="78" t="s">
        <v>39</v>
      </c>
      <c r="D600" s="87">
        <v>0</v>
      </c>
      <c r="E600" s="79">
        <v>10000</v>
      </c>
      <c r="F600" s="78">
        <v>20</v>
      </c>
      <c r="G600" s="47">
        <f>D600+E600+F600</f>
        <v>10020</v>
      </c>
      <c r="H600" s="185"/>
      <c r="I600" s="9" t="e">
        <f t="shared" si="70"/>
        <v>#DIV/0!</v>
      </c>
      <c r="J600" s="331">
        <v>0</v>
      </c>
      <c r="K600" s="183" t="e">
        <f t="shared" si="71"/>
        <v>#DIV/0!</v>
      </c>
      <c r="L600" s="186">
        <v>0.08</v>
      </c>
      <c r="M600" s="183" t="e">
        <f t="shared" si="72"/>
        <v>#DIV/0!</v>
      </c>
      <c r="N600" s="187"/>
      <c r="O600" s="187"/>
    </row>
    <row r="601" spans="1:15" s="43" customFormat="1">
      <c r="B601" s="2" t="s">
        <v>23</v>
      </c>
      <c r="C601" s="2"/>
      <c r="D601" s="2"/>
      <c r="E601" s="2"/>
      <c r="F601" s="2"/>
      <c r="G601" s="3"/>
      <c r="H601" s="3"/>
      <c r="J601" s="3" t="s">
        <v>24</v>
      </c>
      <c r="K601" s="184" t="e">
        <f>SUM(K598:K600)</f>
        <v>#DIV/0!</v>
      </c>
      <c r="L601" s="4"/>
      <c r="M601" s="184" t="e">
        <f>SUM(M598:M600)</f>
        <v>#DIV/0!</v>
      </c>
      <c r="N601" s="3"/>
      <c r="O601" s="3"/>
    </row>
    <row r="602" spans="1:15" s="43" customFormat="1">
      <c r="A602" s="5" t="s">
        <v>25</v>
      </c>
      <c r="B602" s="6" t="s">
        <v>31</v>
      </c>
      <c r="C602" s="6"/>
      <c r="D602" s="6"/>
      <c r="E602" s="6"/>
      <c r="F602" s="6"/>
      <c r="G602" s="6"/>
      <c r="H602" s="6"/>
      <c r="I602" s="6"/>
      <c r="J602" s="5"/>
    </row>
    <row r="603" spans="1:15" s="43" customFormat="1">
      <c r="A603" s="5" t="s">
        <v>25</v>
      </c>
      <c r="B603" s="6" t="s">
        <v>103</v>
      </c>
      <c r="C603" s="6"/>
      <c r="D603" s="6"/>
      <c r="E603" s="6"/>
      <c r="F603" s="6"/>
      <c r="G603" s="6"/>
      <c r="H603" s="6"/>
      <c r="I603" s="6"/>
      <c r="J603" s="5"/>
      <c r="N603" s="6"/>
      <c r="O603" s="6"/>
    </row>
    <row r="604" spans="1:15" s="43" customFormat="1">
      <c r="A604" s="5" t="s">
        <v>25</v>
      </c>
      <c r="B604" s="189" t="s">
        <v>26</v>
      </c>
      <c r="C604" s="189"/>
      <c r="D604" s="189"/>
      <c r="E604" s="189"/>
      <c r="F604" s="189"/>
      <c r="G604" s="190"/>
      <c r="H604" s="190"/>
      <c r="I604" s="190"/>
      <c r="J604" s="191"/>
      <c r="K604" s="192"/>
      <c r="L604" s="192"/>
      <c r="M604" s="192"/>
      <c r="N604" s="190"/>
      <c r="O604" s="190"/>
    </row>
    <row r="605" spans="1:15" s="43" customFormat="1">
      <c r="B605" s="192" t="s">
        <v>108</v>
      </c>
      <c r="C605" s="192"/>
      <c r="D605" s="192"/>
      <c r="E605" s="192"/>
      <c r="F605" s="192"/>
      <c r="G605" s="192"/>
      <c r="H605" s="192"/>
      <c r="I605" s="192"/>
      <c r="J605" s="193"/>
      <c r="K605" s="192"/>
      <c r="L605" s="192"/>
      <c r="M605" s="192"/>
      <c r="N605" s="192"/>
      <c r="O605" s="192"/>
    </row>
    <row r="606" spans="1:15" s="43" customFormat="1" ht="25.2" customHeight="1">
      <c r="A606" s="5"/>
      <c r="B606" s="7"/>
      <c r="C606" s="7"/>
      <c r="D606" s="7"/>
      <c r="E606" s="7"/>
      <c r="F606" s="7"/>
      <c r="G606" s="7"/>
      <c r="H606" s="7"/>
      <c r="I606" s="7"/>
      <c r="J606" s="62"/>
      <c r="K606" s="7"/>
      <c r="L606" s="8"/>
      <c r="M606" s="8"/>
      <c r="N606" s="8"/>
      <c r="O606" s="8"/>
    </row>
    <row r="607" spans="1:15" s="43" customFormat="1">
      <c r="H607" s="12" t="s">
        <v>27</v>
      </c>
      <c r="I607" s="12"/>
      <c r="J607" s="46"/>
      <c r="K607" s="12"/>
      <c r="L607" s="12"/>
      <c r="M607" s="12"/>
      <c r="N607" s="12"/>
      <c r="O607" s="12"/>
    </row>
    <row r="608" spans="1:15">
      <c r="A608" s="140"/>
      <c r="B608" s="48" t="s">
        <v>177</v>
      </c>
      <c r="C608" s="141"/>
      <c r="D608" s="142"/>
      <c r="E608" s="138"/>
      <c r="F608" s="138"/>
      <c r="G608" s="143"/>
      <c r="H608" s="144"/>
      <c r="I608" s="144"/>
      <c r="J608" s="145"/>
      <c r="K608" s="146"/>
      <c r="L608" s="144"/>
      <c r="M608" s="246"/>
      <c r="N608" s="245"/>
      <c r="O608" s="245"/>
    </row>
    <row r="609" spans="1:15" s="43" customFormat="1" ht="73.8" customHeight="1">
      <c r="A609" s="179" t="s">
        <v>0</v>
      </c>
      <c r="B609" s="179" t="s">
        <v>99</v>
      </c>
      <c r="C609" s="179" t="s">
        <v>98</v>
      </c>
      <c r="D609" s="180" t="s">
        <v>1</v>
      </c>
      <c r="E609" s="180" t="s">
        <v>2</v>
      </c>
      <c r="F609" s="180" t="s">
        <v>3</v>
      </c>
      <c r="G609" s="179" t="s">
        <v>4</v>
      </c>
      <c r="H609" s="179" t="s">
        <v>5</v>
      </c>
      <c r="I609" s="179" t="s">
        <v>104</v>
      </c>
      <c r="J609" s="181" t="s">
        <v>110</v>
      </c>
      <c r="K609" s="181" t="s">
        <v>105</v>
      </c>
      <c r="L609" s="179" t="s">
        <v>6</v>
      </c>
      <c r="M609" s="179" t="s">
        <v>96</v>
      </c>
      <c r="N609" s="179" t="s">
        <v>97</v>
      </c>
      <c r="O609" s="179" t="s">
        <v>7</v>
      </c>
    </row>
    <row r="610" spans="1:15" s="43" customFormat="1">
      <c r="A610" s="179" t="s">
        <v>8</v>
      </c>
      <c r="B610" s="179" t="s">
        <v>9</v>
      </c>
      <c r="C610" s="179" t="s">
        <v>10</v>
      </c>
      <c r="D610" s="179" t="s">
        <v>11</v>
      </c>
      <c r="E610" s="179" t="s">
        <v>12</v>
      </c>
      <c r="F610" s="179" t="s">
        <v>13</v>
      </c>
      <c r="G610" s="179" t="s">
        <v>14</v>
      </c>
      <c r="H610" s="179" t="s">
        <v>15</v>
      </c>
      <c r="I610" s="182" t="s">
        <v>16</v>
      </c>
      <c r="J610" s="179" t="s">
        <v>17</v>
      </c>
      <c r="K610" s="179" t="s">
        <v>18</v>
      </c>
      <c r="L610" s="179" t="s">
        <v>19</v>
      </c>
      <c r="M610" s="179" t="s">
        <v>20</v>
      </c>
      <c r="N610" s="179" t="s">
        <v>21</v>
      </c>
      <c r="O610" s="179" t="s">
        <v>100</v>
      </c>
    </row>
    <row r="611" spans="1:15" s="43" customFormat="1" ht="40.799999999999997">
      <c r="A611" s="1" t="s">
        <v>22</v>
      </c>
      <c r="B611" s="77" t="s">
        <v>218</v>
      </c>
      <c r="C611" s="78" t="s">
        <v>39</v>
      </c>
      <c r="D611" s="87">
        <v>3500</v>
      </c>
      <c r="E611" s="78">
        <v>0</v>
      </c>
      <c r="F611" s="78">
        <v>2000</v>
      </c>
      <c r="G611" s="47">
        <f>D611+E611+F611</f>
        <v>5500</v>
      </c>
      <c r="H611" s="185"/>
      <c r="I611" s="9" t="e">
        <f t="shared" ref="I611" si="73">ROUND(G611/H611,2)</f>
        <v>#DIV/0!</v>
      </c>
      <c r="J611" s="331">
        <v>0</v>
      </c>
      <c r="K611" s="183" t="e">
        <f>ROUND(I611*J611,2)</f>
        <v>#DIV/0!</v>
      </c>
      <c r="L611" s="186">
        <v>0.08</v>
      </c>
      <c r="M611" s="183" t="e">
        <f>ROUND(K611*L611+K611,2)</f>
        <v>#DIV/0!</v>
      </c>
      <c r="N611" s="187"/>
      <c r="O611" s="187"/>
    </row>
    <row r="612" spans="1:15" s="43" customFormat="1">
      <c r="B612" s="2" t="s">
        <v>23</v>
      </c>
      <c r="C612" s="2"/>
      <c r="D612" s="2"/>
      <c r="E612" s="2"/>
      <c r="F612" s="2"/>
      <c r="G612" s="3"/>
      <c r="H612" s="3"/>
      <c r="J612" s="3" t="s">
        <v>24</v>
      </c>
      <c r="K612" s="184" t="e">
        <f>SUM(K611:K611)</f>
        <v>#DIV/0!</v>
      </c>
      <c r="L612" s="4"/>
      <c r="M612" s="184" t="e">
        <f>SUM(M611:M611)</f>
        <v>#DIV/0!</v>
      </c>
      <c r="N612" s="3"/>
      <c r="O612" s="3"/>
    </row>
    <row r="613" spans="1:15" s="43" customFormat="1">
      <c r="A613" s="5" t="s">
        <v>25</v>
      </c>
      <c r="B613" s="6" t="s">
        <v>31</v>
      </c>
      <c r="C613" s="6"/>
      <c r="D613" s="6"/>
      <c r="E613" s="6"/>
      <c r="F613" s="6"/>
      <c r="G613" s="6"/>
      <c r="H613" s="6"/>
      <c r="I613" s="6"/>
      <c r="J613" s="5"/>
    </row>
    <row r="614" spans="1:15" s="43" customFormat="1">
      <c r="A614" s="5" t="s">
        <v>25</v>
      </c>
      <c r="B614" s="6" t="s">
        <v>103</v>
      </c>
      <c r="C614" s="6"/>
      <c r="D614" s="6"/>
      <c r="E614" s="6"/>
      <c r="F614" s="6"/>
      <c r="G614" s="6"/>
      <c r="H614" s="6"/>
      <c r="I614" s="6"/>
      <c r="J614" s="5"/>
      <c r="N614" s="6"/>
      <c r="O614" s="6"/>
    </row>
    <row r="615" spans="1:15" s="43" customFormat="1">
      <c r="A615" s="5" t="s">
        <v>25</v>
      </c>
      <c r="B615" s="189" t="s">
        <v>26</v>
      </c>
      <c r="C615" s="189"/>
      <c r="D615" s="189"/>
      <c r="E615" s="189"/>
      <c r="F615" s="189"/>
      <c r="G615" s="190"/>
      <c r="H615" s="190"/>
      <c r="I615" s="190"/>
      <c r="J615" s="191"/>
      <c r="K615" s="192"/>
      <c r="L615" s="192"/>
      <c r="M615" s="192"/>
      <c r="N615" s="190"/>
      <c r="O615" s="190"/>
    </row>
    <row r="616" spans="1:15" s="43" customFormat="1">
      <c r="B616" s="192" t="s">
        <v>108</v>
      </c>
      <c r="C616" s="192"/>
      <c r="D616" s="192"/>
      <c r="E616" s="192"/>
      <c r="F616" s="192"/>
      <c r="G616" s="192"/>
      <c r="H616" s="192"/>
      <c r="I616" s="192"/>
      <c r="J616" s="193"/>
      <c r="K616" s="192"/>
      <c r="L616" s="192"/>
      <c r="M616" s="192"/>
      <c r="N616" s="192"/>
      <c r="O616" s="192"/>
    </row>
    <row r="617" spans="1:15" s="43" customFormat="1" ht="31.8" customHeight="1">
      <c r="A617" s="5"/>
      <c r="B617" s="7"/>
      <c r="C617" s="7"/>
      <c r="D617" s="7"/>
      <c r="E617" s="7"/>
      <c r="F617" s="7"/>
      <c r="G617" s="7"/>
      <c r="H617" s="7"/>
      <c r="I617" s="7"/>
      <c r="J617" s="62"/>
      <c r="K617" s="7"/>
      <c r="L617" s="8"/>
      <c r="M617" s="8"/>
      <c r="N617" s="8"/>
      <c r="O617" s="8"/>
    </row>
    <row r="618" spans="1:15" s="43" customFormat="1">
      <c r="H618" s="12" t="s">
        <v>27</v>
      </c>
      <c r="I618" s="12"/>
      <c r="J618" s="46"/>
      <c r="K618" s="12"/>
      <c r="L618" s="12"/>
      <c r="M618" s="12"/>
      <c r="N618" s="12"/>
      <c r="O618" s="12"/>
    </row>
    <row r="619" spans="1:15">
      <c r="B619" s="48" t="s">
        <v>178</v>
      </c>
      <c r="C619" s="48"/>
      <c r="D619" s="49"/>
      <c r="E619" s="49"/>
      <c r="F619" s="249"/>
      <c r="G619" s="92"/>
      <c r="H619" s="49"/>
      <c r="I619" s="49"/>
      <c r="J619" s="251"/>
      <c r="K619" s="49"/>
      <c r="L619" s="134"/>
      <c r="M619" s="243"/>
      <c r="N619" s="245"/>
      <c r="O619" s="245"/>
    </row>
    <row r="620" spans="1:15" s="43" customFormat="1" ht="73.8" customHeight="1">
      <c r="A620" s="179" t="s">
        <v>0</v>
      </c>
      <c r="B620" s="179" t="s">
        <v>99</v>
      </c>
      <c r="C620" s="179" t="s">
        <v>98</v>
      </c>
      <c r="D620" s="180" t="s">
        <v>1</v>
      </c>
      <c r="E620" s="180" t="s">
        <v>2</v>
      </c>
      <c r="F620" s="180" t="s">
        <v>3</v>
      </c>
      <c r="G620" s="179" t="s">
        <v>4</v>
      </c>
      <c r="H620" s="179" t="s">
        <v>5</v>
      </c>
      <c r="I620" s="179" t="s">
        <v>104</v>
      </c>
      <c r="J620" s="181" t="s">
        <v>110</v>
      </c>
      <c r="K620" s="181" t="s">
        <v>105</v>
      </c>
      <c r="L620" s="179" t="s">
        <v>6</v>
      </c>
      <c r="M620" s="179" t="s">
        <v>96</v>
      </c>
      <c r="N620" s="179" t="s">
        <v>97</v>
      </c>
      <c r="O620" s="179" t="s">
        <v>7</v>
      </c>
    </row>
    <row r="621" spans="1:15" s="43" customFormat="1">
      <c r="A621" s="179" t="s">
        <v>8</v>
      </c>
      <c r="B621" s="179" t="s">
        <v>9</v>
      </c>
      <c r="C621" s="179" t="s">
        <v>10</v>
      </c>
      <c r="D621" s="179" t="s">
        <v>11</v>
      </c>
      <c r="E621" s="179" t="s">
        <v>12</v>
      </c>
      <c r="F621" s="179" t="s">
        <v>13</v>
      </c>
      <c r="G621" s="179" t="s">
        <v>14</v>
      </c>
      <c r="H621" s="179" t="s">
        <v>15</v>
      </c>
      <c r="I621" s="182" t="s">
        <v>16</v>
      </c>
      <c r="J621" s="179" t="s">
        <v>17</v>
      </c>
      <c r="K621" s="179" t="s">
        <v>18</v>
      </c>
      <c r="L621" s="179" t="s">
        <v>19</v>
      </c>
      <c r="M621" s="179" t="s">
        <v>20</v>
      </c>
      <c r="N621" s="179" t="s">
        <v>21</v>
      </c>
      <c r="O621" s="179" t="s">
        <v>100</v>
      </c>
    </row>
    <row r="622" spans="1:15" s="43" customFormat="1" ht="64.8" customHeight="1">
      <c r="A622" s="1" t="s">
        <v>22</v>
      </c>
      <c r="B622" s="77" t="s">
        <v>299</v>
      </c>
      <c r="C622" s="58" t="s">
        <v>39</v>
      </c>
      <c r="D622" s="58">
        <v>0</v>
      </c>
      <c r="E622" s="58">
        <v>700</v>
      </c>
      <c r="F622" s="58">
        <v>0</v>
      </c>
      <c r="G622" s="47">
        <f>D622+E622+F622</f>
        <v>700</v>
      </c>
      <c r="H622" s="185"/>
      <c r="I622" s="9" t="e">
        <f t="shared" ref="I622" si="74">ROUND(G622/H622,2)</f>
        <v>#DIV/0!</v>
      </c>
      <c r="J622" s="205">
        <v>0</v>
      </c>
      <c r="K622" s="183" t="e">
        <f>ROUND(I622*J622,2)</f>
        <v>#DIV/0!</v>
      </c>
      <c r="L622" s="186">
        <v>0.08</v>
      </c>
      <c r="M622" s="183" t="e">
        <f>ROUND(K622*L622+K622,2)</f>
        <v>#DIV/0!</v>
      </c>
      <c r="N622" s="198"/>
      <c r="O622" s="187"/>
    </row>
    <row r="623" spans="1:15" s="43" customFormat="1">
      <c r="B623" s="2" t="s">
        <v>23</v>
      </c>
      <c r="C623" s="2"/>
      <c r="D623" s="2"/>
      <c r="E623" s="2"/>
      <c r="F623" s="2"/>
      <c r="G623" s="3"/>
      <c r="H623" s="3"/>
      <c r="J623" s="3" t="s">
        <v>24</v>
      </c>
      <c r="K623" s="184" t="e">
        <f>SUM(K622:K622)</f>
        <v>#DIV/0!</v>
      </c>
      <c r="L623" s="4"/>
      <c r="M623" s="184" t="e">
        <f>SUM(M622:M622)</f>
        <v>#DIV/0!</v>
      </c>
      <c r="N623" s="69"/>
      <c r="O623" s="3"/>
    </row>
    <row r="624" spans="1:15" s="43" customFormat="1">
      <c r="A624" s="5" t="s">
        <v>25</v>
      </c>
      <c r="B624" s="6" t="s">
        <v>31</v>
      </c>
      <c r="C624" s="6"/>
      <c r="D624" s="6"/>
      <c r="E624" s="6"/>
      <c r="F624" s="6"/>
      <c r="G624" s="6"/>
      <c r="H624" s="6"/>
      <c r="I624" s="6"/>
      <c r="J624" s="5"/>
    </row>
    <row r="625" spans="1:15" s="43" customFormat="1">
      <c r="A625" s="5" t="s">
        <v>25</v>
      </c>
      <c r="B625" s="6" t="s">
        <v>103</v>
      </c>
      <c r="C625" s="6"/>
      <c r="D625" s="6"/>
      <c r="E625" s="6"/>
      <c r="F625" s="6"/>
      <c r="G625" s="6"/>
      <c r="H625" s="6"/>
      <c r="I625" s="6"/>
      <c r="J625" s="5"/>
      <c r="N625" s="6"/>
      <c r="O625" s="6"/>
    </row>
    <row r="626" spans="1:15" s="43" customFormat="1">
      <c r="A626" s="5" t="s">
        <v>25</v>
      </c>
      <c r="B626" s="189" t="s">
        <v>26</v>
      </c>
      <c r="C626" s="189"/>
      <c r="D626" s="189"/>
      <c r="E626" s="189"/>
      <c r="F626" s="189"/>
      <c r="G626" s="190"/>
      <c r="H626" s="190"/>
      <c r="I626" s="190"/>
      <c r="J626" s="191"/>
      <c r="K626" s="192"/>
      <c r="L626" s="192"/>
      <c r="M626" s="192"/>
      <c r="N626" s="190"/>
      <c r="O626" s="190"/>
    </row>
    <row r="627" spans="1:15" s="43" customFormat="1">
      <c r="B627" s="192" t="s">
        <v>108</v>
      </c>
      <c r="C627" s="192"/>
      <c r="D627" s="192"/>
      <c r="E627" s="192"/>
      <c r="F627" s="192"/>
      <c r="G627" s="192"/>
      <c r="H627" s="192"/>
      <c r="I627" s="192"/>
      <c r="J627" s="193"/>
      <c r="K627" s="192"/>
      <c r="L627" s="192"/>
      <c r="M627" s="192"/>
      <c r="N627" s="192"/>
      <c r="O627" s="192"/>
    </row>
    <row r="628" spans="1:15" s="43" customFormat="1" ht="33" customHeight="1">
      <c r="A628" s="5"/>
      <c r="B628" s="7"/>
      <c r="C628" s="7"/>
      <c r="D628" s="7"/>
      <c r="E628" s="7"/>
      <c r="F628" s="7"/>
      <c r="G628" s="7"/>
      <c r="H628" s="7"/>
      <c r="I628" s="7"/>
      <c r="J628" s="62"/>
      <c r="K628" s="7"/>
      <c r="L628" s="8"/>
      <c r="M628" s="8"/>
      <c r="N628" s="8"/>
      <c r="O628" s="8"/>
    </row>
    <row r="629" spans="1:15" s="43" customFormat="1">
      <c r="H629" s="12" t="s">
        <v>27</v>
      </c>
      <c r="I629" s="12"/>
      <c r="J629" s="46"/>
      <c r="K629" s="12"/>
      <c r="L629" s="12"/>
      <c r="M629" s="12"/>
      <c r="N629" s="12"/>
      <c r="O629" s="12"/>
    </row>
    <row r="630" spans="1:15">
      <c r="B630" s="48" t="s">
        <v>179</v>
      </c>
      <c r="E630" s="48"/>
      <c r="F630" s="48"/>
      <c r="G630" s="250"/>
      <c r="H630" s="49"/>
      <c r="I630" s="49"/>
      <c r="J630" s="251"/>
      <c r="K630" s="49"/>
      <c r="L630" s="134"/>
      <c r="M630" s="243"/>
      <c r="N630" s="245"/>
      <c r="O630" s="245"/>
    </row>
    <row r="631" spans="1:15" s="43" customFormat="1" ht="73.8" customHeight="1">
      <c r="A631" s="179" t="s">
        <v>0</v>
      </c>
      <c r="B631" s="179" t="s">
        <v>99</v>
      </c>
      <c r="C631" s="179" t="s">
        <v>98</v>
      </c>
      <c r="D631" s="180" t="s">
        <v>1</v>
      </c>
      <c r="E631" s="180" t="s">
        <v>2</v>
      </c>
      <c r="F631" s="180" t="s">
        <v>3</v>
      </c>
      <c r="G631" s="179" t="s">
        <v>4</v>
      </c>
      <c r="H631" s="179" t="s">
        <v>5</v>
      </c>
      <c r="I631" s="179" t="s">
        <v>104</v>
      </c>
      <c r="J631" s="181" t="s">
        <v>110</v>
      </c>
      <c r="K631" s="181" t="s">
        <v>105</v>
      </c>
      <c r="L631" s="179" t="s">
        <v>6</v>
      </c>
      <c r="M631" s="179" t="s">
        <v>96</v>
      </c>
      <c r="N631" s="179" t="s">
        <v>97</v>
      </c>
      <c r="O631" s="179" t="s">
        <v>7</v>
      </c>
    </row>
    <row r="632" spans="1:15" s="43" customFormat="1">
      <c r="A632" s="179" t="s">
        <v>8</v>
      </c>
      <c r="B632" s="179" t="s">
        <v>9</v>
      </c>
      <c r="C632" s="179" t="s">
        <v>10</v>
      </c>
      <c r="D632" s="179" t="s">
        <v>11</v>
      </c>
      <c r="E632" s="179" t="s">
        <v>12</v>
      </c>
      <c r="F632" s="179" t="s">
        <v>13</v>
      </c>
      <c r="G632" s="179" t="s">
        <v>14</v>
      </c>
      <c r="H632" s="179" t="s">
        <v>15</v>
      </c>
      <c r="I632" s="182" t="s">
        <v>16</v>
      </c>
      <c r="J632" s="179" t="s">
        <v>17</v>
      </c>
      <c r="K632" s="179" t="s">
        <v>18</v>
      </c>
      <c r="L632" s="179" t="s">
        <v>19</v>
      </c>
      <c r="M632" s="179" t="s">
        <v>20</v>
      </c>
      <c r="N632" s="179" t="s">
        <v>21</v>
      </c>
      <c r="O632" s="179" t="s">
        <v>100</v>
      </c>
    </row>
    <row r="633" spans="1:15" s="43" customFormat="1" ht="95.4" customHeight="1">
      <c r="A633" s="1" t="s">
        <v>22</v>
      </c>
      <c r="B633" s="67" t="s">
        <v>237</v>
      </c>
      <c r="C633" s="56" t="s">
        <v>39</v>
      </c>
      <c r="D633" s="58">
        <v>0</v>
      </c>
      <c r="E633" s="74">
        <v>50</v>
      </c>
      <c r="F633" s="58">
        <v>0</v>
      </c>
      <c r="G633" s="47">
        <f>D633+E633+F633</f>
        <v>50</v>
      </c>
      <c r="H633" s="185"/>
      <c r="I633" s="9" t="e">
        <f t="shared" ref="I633" si="75">ROUND(G633/H633,2)</f>
        <v>#DIV/0!</v>
      </c>
      <c r="J633" s="203">
        <v>0</v>
      </c>
      <c r="K633" s="183" t="e">
        <f t="shared" ref="K633" si="76">ROUND(I633*J633,2)</f>
        <v>#DIV/0!</v>
      </c>
      <c r="L633" s="186">
        <v>0.08</v>
      </c>
      <c r="M633" s="183" t="e">
        <f t="shared" ref="M633" si="77">ROUND(K633*L633+K633,2)</f>
        <v>#DIV/0!</v>
      </c>
      <c r="N633" s="198"/>
      <c r="O633" s="187"/>
    </row>
    <row r="634" spans="1:15" s="43" customFormat="1">
      <c r="B634" s="2" t="s">
        <v>23</v>
      </c>
      <c r="C634" s="2"/>
      <c r="D634" s="2"/>
      <c r="E634" s="2"/>
      <c r="F634" s="2"/>
      <c r="G634" s="3"/>
      <c r="H634" s="3"/>
      <c r="J634" s="3" t="s">
        <v>24</v>
      </c>
      <c r="K634" s="184" t="e">
        <f>SUM(K633:K633)</f>
        <v>#DIV/0!</v>
      </c>
      <c r="L634" s="4"/>
      <c r="M634" s="184" t="e">
        <f>SUM(M633:M633)</f>
        <v>#DIV/0!</v>
      </c>
      <c r="N634" s="3"/>
      <c r="O634" s="3"/>
    </row>
    <row r="635" spans="1:15" s="43" customFormat="1">
      <c r="A635" s="5" t="s">
        <v>25</v>
      </c>
      <c r="B635" s="6" t="s">
        <v>31</v>
      </c>
      <c r="C635" s="6"/>
      <c r="D635" s="6"/>
      <c r="E635" s="6"/>
      <c r="F635" s="6"/>
      <c r="G635" s="6"/>
      <c r="H635" s="6"/>
      <c r="I635" s="6"/>
      <c r="J635" s="5"/>
    </row>
    <row r="636" spans="1:15" s="43" customFormat="1">
      <c r="A636" s="5" t="s">
        <v>25</v>
      </c>
      <c r="B636" s="6" t="s">
        <v>103</v>
      </c>
      <c r="C636" s="6"/>
      <c r="D636" s="6"/>
      <c r="E636" s="6"/>
      <c r="F636" s="6"/>
      <c r="G636" s="6"/>
      <c r="H636" s="6"/>
      <c r="I636" s="6"/>
      <c r="J636" s="5"/>
      <c r="N636" s="6"/>
      <c r="O636" s="6"/>
    </row>
    <row r="637" spans="1:15" s="43" customFormat="1">
      <c r="A637" s="5" t="s">
        <v>25</v>
      </c>
      <c r="B637" s="189" t="s">
        <v>26</v>
      </c>
      <c r="C637" s="189"/>
      <c r="D637" s="189"/>
      <c r="E637" s="189"/>
      <c r="F637" s="189"/>
      <c r="G637" s="190"/>
      <c r="H637" s="190"/>
      <c r="I637" s="190"/>
      <c r="J637" s="191"/>
      <c r="K637" s="192"/>
      <c r="L637" s="192"/>
      <c r="M637" s="192"/>
      <c r="N637" s="190"/>
      <c r="O637" s="190"/>
    </row>
    <row r="638" spans="1:15" s="43" customFormat="1">
      <c r="B638" s="192" t="s">
        <v>108</v>
      </c>
      <c r="C638" s="192"/>
      <c r="D638" s="192"/>
      <c r="E638" s="192"/>
      <c r="F638" s="192"/>
      <c r="G638" s="192"/>
      <c r="H638" s="192"/>
      <c r="I638" s="192"/>
      <c r="J638" s="193"/>
      <c r="K638" s="192"/>
      <c r="L638" s="192"/>
      <c r="M638" s="192"/>
      <c r="N638" s="192"/>
      <c r="O638" s="192"/>
    </row>
    <row r="639" spans="1:15" s="43" customFormat="1" ht="23.4" customHeight="1">
      <c r="A639" s="5"/>
      <c r="B639" s="7"/>
      <c r="C639" s="7"/>
      <c r="D639" s="7"/>
      <c r="E639" s="7"/>
      <c r="F639" s="7"/>
      <c r="G639" s="7"/>
      <c r="H639" s="7"/>
      <c r="I639" s="7"/>
      <c r="J639" s="62"/>
      <c r="K639" s="7"/>
      <c r="L639" s="8"/>
      <c r="M639" s="8"/>
      <c r="N639" s="8"/>
      <c r="O639" s="8"/>
    </row>
    <row r="640" spans="1:15" s="43" customFormat="1">
      <c r="H640" s="12" t="s">
        <v>27</v>
      </c>
      <c r="I640" s="12"/>
      <c r="J640" s="46"/>
      <c r="K640" s="12"/>
      <c r="L640" s="12"/>
      <c r="M640" s="12"/>
      <c r="N640" s="12"/>
      <c r="O640" s="12"/>
    </row>
    <row r="641" spans="1:15">
      <c r="B641" s="48" t="s">
        <v>180</v>
      </c>
      <c r="C641" s="48"/>
      <c r="D641" s="48"/>
      <c r="G641" s="250"/>
      <c r="H641" s="49"/>
      <c r="I641" s="49"/>
      <c r="J641" s="251"/>
      <c r="K641" s="49"/>
      <c r="L641" s="134"/>
      <c r="M641" s="243"/>
      <c r="N641" s="245"/>
      <c r="O641" s="245"/>
    </row>
    <row r="642" spans="1:15" s="43" customFormat="1" ht="73.8" customHeight="1">
      <c r="A642" s="179" t="s">
        <v>0</v>
      </c>
      <c r="B642" s="179" t="s">
        <v>99</v>
      </c>
      <c r="C642" s="179" t="s">
        <v>98</v>
      </c>
      <c r="D642" s="180" t="s">
        <v>1</v>
      </c>
      <c r="E642" s="180" t="s">
        <v>2</v>
      </c>
      <c r="F642" s="180" t="s">
        <v>3</v>
      </c>
      <c r="G642" s="179" t="s">
        <v>4</v>
      </c>
      <c r="H642" s="179" t="s">
        <v>5</v>
      </c>
      <c r="I642" s="179" t="s">
        <v>104</v>
      </c>
      <c r="J642" s="181" t="s">
        <v>110</v>
      </c>
      <c r="K642" s="181" t="s">
        <v>105</v>
      </c>
      <c r="L642" s="179" t="s">
        <v>6</v>
      </c>
      <c r="M642" s="179" t="s">
        <v>96</v>
      </c>
      <c r="N642" s="179" t="s">
        <v>97</v>
      </c>
      <c r="O642" s="179" t="s">
        <v>7</v>
      </c>
    </row>
    <row r="643" spans="1:15" s="43" customFormat="1">
      <c r="A643" s="179" t="s">
        <v>8</v>
      </c>
      <c r="B643" s="179" t="s">
        <v>9</v>
      </c>
      <c r="C643" s="179" t="s">
        <v>10</v>
      </c>
      <c r="D643" s="179" t="s">
        <v>11</v>
      </c>
      <c r="E643" s="179" t="s">
        <v>12</v>
      </c>
      <c r="F643" s="179" t="s">
        <v>13</v>
      </c>
      <c r="G643" s="179" t="s">
        <v>14</v>
      </c>
      <c r="H643" s="179" t="s">
        <v>15</v>
      </c>
      <c r="I643" s="182" t="s">
        <v>16</v>
      </c>
      <c r="J643" s="179" t="s">
        <v>17</v>
      </c>
      <c r="K643" s="179" t="s">
        <v>18</v>
      </c>
      <c r="L643" s="179" t="s">
        <v>19</v>
      </c>
      <c r="M643" s="179" t="s">
        <v>20</v>
      </c>
      <c r="N643" s="179" t="s">
        <v>21</v>
      </c>
      <c r="O643" s="179" t="s">
        <v>100</v>
      </c>
    </row>
    <row r="644" spans="1:15" s="43" customFormat="1" ht="88.2" customHeight="1">
      <c r="A644" s="1" t="s">
        <v>22</v>
      </c>
      <c r="B644" s="82" t="s">
        <v>238</v>
      </c>
      <c r="C644" s="56" t="s">
        <v>39</v>
      </c>
      <c r="D644" s="58">
        <v>0</v>
      </c>
      <c r="E644" s="59">
        <v>2000</v>
      </c>
      <c r="F644" s="58">
        <v>100</v>
      </c>
      <c r="G644" s="47">
        <f>D644+E644+F644</f>
        <v>2100</v>
      </c>
      <c r="H644" s="185"/>
      <c r="I644" s="9" t="e">
        <f t="shared" ref="I644" si="78">ROUND(G644/H644,2)</f>
        <v>#DIV/0!</v>
      </c>
      <c r="J644" s="331">
        <v>0</v>
      </c>
      <c r="K644" s="183" t="e">
        <f t="shared" ref="K644" si="79">ROUND(I644*J644,2)</f>
        <v>#DIV/0!</v>
      </c>
      <c r="L644" s="186">
        <v>0.08</v>
      </c>
      <c r="M644" s="183" t="e">
        <f t="shared" ref="M644" si="80">ROUND(K644*L644+K644,2)</f>
        <v>#DIV/0!</v>
      </c>
      <c r="N644" s="198"/>
      <c r="O644" s="187"/>
    </row>
    <row r="645" spans="1:15" s="43" customFormat="1">
      <c r="B645" s="2" t="s">
        <v>23</v>
      </c>
      <c r="C645" s="2"/>
      <c r="D645" s="2"/>
      <c r="E645" s="2"/>
      <c r="F645" s="2"/>
      <c r="G645" s="3"/>
      <c r="H645" s="3"/>
      <c r="J645" s="3" t="s">
        <v>24</v>
      </c>
      <c r="K645" s="184" t="e">
        <f>SUM(K644:K644)</f>
        <v>#DIV/0!</v>
      </c>
      <c r="L645" s="4"/>
      <c r="M645" s="184" t="e">
        <f>SUM(M644:M644)</f>
        <v>#DIV/0!</v>
      </c>
      <c r="N645" s="3"/>
      <c r="O645" s="3"/>
    </row>
    <row r="646" spans="1:15" s="43" customFormat="1">
      <c r="A646" s="5" t="s">
        <v>25</v>
      </c>
      <c r="B646" s="6" t="s">
        <v>31</v>
      </c>
      <c r="C646" s="6"/>
      <c r="D646" s="6"/>
      <c r="E646" s="6"/>
      <c r="F646" s="6"/>
      <c r="G646" s="6"/>
      <c r="H646" s="6"/>
      <c r="I646" s="6"/>
      <c r="J646" s="5"/>
    </row>
    <row r="647" spans="1:15" s="43" customFormat="1">
      <c r="A647" s="5" t="s">
        <v>25</v>
      </c>
      <c r="B647" s="6" t="s">
        <v>103</v>
      </c>
      <c r="C647" s="6"/>
      <c r="D647" s="6"/>
      <c r="E647" s="6"/>
      <c r="F647" s="6"/>
      <c r="G647" s="6"/>
      <c r="H647" s="6"/>
      <c r="I647" s="6"/>
      <c r="J647" s="5"/>
      <c r="N647" s="6"/>
      <c r="O647" s="6"/>
    </row>
    <row r="648" spans="1:15" s="43" customFormat="1">
      <c r="A648" s="5" t="s">
        <v>25</v>
      </c>
      <c r="B648" s="189" t="s">
        <v>26</v>
      </c>
      <c r="C648" s="189"/>
      <c r="D648" s="189"/>
      <c r="E648" s="189"/>
      <c r="F648" s="189"/>
      <c r="G648" s="190"/>
      <c r="H648" s="190"/>
      <c r="I648" s="190"/>
      <c r="J648" s="191"/>
      <c r="K648" s="192"/>
      <c r="L648" s="192"/>
      <c r="M648" s="192"/>
      <c r="N648" s="190"/>
      <c r="O648" s="190"/>
    </row>
    <row r="649" spans="1:15" s="43" customFormat="1">
      <c r="B649" s="192" t="s">
        <v>108</v>
      </c>
      <c r="C649" s="192"/>
      <c r="D649" s="192"/>
      <c r="E649" s="192"/>
      <c r="F649" s="192"/>
      <c r="G649" s="192"/>
      <c r="H649" s="192"/>
      <c r="I649" s="192"/>
      <c r="J649" s="193"/>
      <c r="K649" s="192"/>
      <c r="L649" s="192"/>
      <c r="M649" s="192"/>
      <c r="N649" s="192"/>
      <c r="O649" s="192"/>
    </row>
    <row r="650" spans="1:15" s="43" customFormat="1" ht="33" customHeight="1">
      <c r="A650" s="5"/>
      <c r="B650" s="7"/>
      <c r="C650" s="7"/>
      <c r="D650" s="7"/>
      <c r="E650" s="7"/>
      <c r="F650" s="7"/>
      <c r="G650" s="7"/>
      <c r="H650" s="7"/>
      <c r="I650" s="7"/>
      <c r="J650" s="62"/>
      <c r="K650" s="7"/>
      <c r="L650" s="8"/>
      <c r="M650" s="8"/>
      <c r="N650" s="8"/>
      <c r="O650" s="8"/>
    </row>
    <row r="651" spans="1:15" s="43" customFormat="1">
      <c r="H651" s="12" t="s">
        <v>27</v>
      </c>
      <c r="I651" s="12"/>
      <c r="J651" s="46"/>
      <c r="K651" s="12"/>
      <c r="L651" s="12"/>
      <c r="M651" s="12"/>
      <c r="N651" s="12"/>
      <c r="O651" s="12"/>
    </row>
    <row r="652" spans="1:15" s="45" customFormat="1">
      <c r="A652" s="43"/>
      <c r="B652" s="48" t="s">
        <v>181</v>
      </c>
      <c r="C652" s="48"/>
      <c r="D652" s="43"/>
      <c r="E652" s="259"/>
      <c r="F652" s="259"/>
      <c r="G652" s="250"/>
      <c r="H652" s="49"/>
      <c r="I652" s="49"/>
      <c r="J652" s="251"/>
      <c r="K652" s="49"/>
      <c r="L652" s="134"/>
      <c r="M652" s="246"/>
      <c r="N652" s="242"/>
      <c r="O652" s="242"/>
    </row>
    <row r="653" spans="1:15" s="43" customFormat="1" ht="73.8" customHeight="1">
      <c r="A653" s="179" t="s">
        <v>0</v>
      </c>
      <c r="B653" s="179" t="s">
        <v>99</v>
      </c>
      <c r="C653" s="179" t="s">
        <v>98</v>
      </c>
      <c r="D653" s="180" t="s">
        <v>1</v>
      </c>
      <c r="E653" s="180" t="s">
        <v>2</v>
      </c>
      <c r="F653" s="180" t="s">
        <v>3</v>
      </c>
      <c r="G653" s="179" t="s">
        <v>4</v>
      </c>
      <c r="H653" s="179" t="s">
        <v>5</v>
      </c>
      <c r="I653" s="179" t="s">
        <v>104</v>
      </c>
      <c r="J653" s="181" t="s">
        <v>110</v>
      </c>
      <c r="K653" s="181" t="s">
        <v>105</v>
      </c>
      <c r="L653" s="179" t="s">
        <v>6</v>
      </c>
      <c r="M653" s="179" t="s">
        <v>96</v>
      </c>
      <c r="N653" s="179" t="s">
        <v>97</v>
      </c>
      <c r="O653" s="179" t="s">
        <v>7</v>
      </c>
    </row>
    <row r="654" spans="1:15" s="43" customFormat="1">
      <c r="A654" s="179" t="s">
        <v>8</v>
      </c>
      <c r="B654" s="179" t="s">
        <v>9</v>
      </c>
      <c r="C654" s="179" t="s">
        <v>10</v>
      </c>
      <c r="D654" s="179" t="s">
        <v>11</v>
      </c>
      <c r="E654" s="179" t="s">
        <v>12</v>
      </c>
      <c r="F654" s="179" t="s">
        <v>13</v>
      </c>
      <c r="G654" s="179" t="s">
        <v>14</v>
      </c>
      <c r="H654" s="179" t="s">
        <v>15</v>
      </c>
      <c r="I654" s="182" t="s">
        <v>16</v>
      </c>
      <c r="J654" s="179" t="s">
        <v>17</v>
      </c>
      <c r="K654" s="179" t="s">
        <v>18</v>
      </c>
      <c r="L654" s="179" t="s">
        <v>19</v>
      </c>
      <c r="M654" s="179" t="s">
        <v>20</v>
      </c>
      <c r="N654" s="179" t="s">
        <v>21</v>
      </c>
      <c r="O654" s="179" t="s">
        <v>100</v>
      </c>
    </row>
    <row r="655" spans="1:15" s="43" customFormat="1" ht="20.399999999999999">
      <c r="A655" s="1" t="s">
        <v>22</v>
      </c>
      <c r="B655" s="77" t="s">
        <v>239</v>
      </c>
      <c r="C655" s="56" t="s">
        <v>39</v>
      </c>
      <c r="D655" s="58">
        <v>0</v>
      </c>
      <c r="E655" s="75">
        <v>1250</v>
      </c>
      <c r="F655" s="58">
        <v>0</v>
      </c>
      <c r="G655" s="47">
        <f>D655+E655+F655</f>
        <v>1250</v>
      </c>
      <c r="H655" s="185"/>
      <c r="I655" s="9" t="e">
        <f t="shared" ref="I655:I658" si="81">ROUND(G655/H655,2)</f>
        <v>#DIV/0!</v>
      </c>
      <c r="J655" s="203">
        <v>0</v>
      </c>
      <c r="K655" s="183" t="e">
        <f>ROUND(I655*J655,2)</f>
        <v>#DIV/0!</v>
      </c>
      <c r="L655" s="186">
        <v>0.08</v>
      </c>
      <c r="M655" s="183" t="e">
        <f t="shared" ref="M655:M658" si="82">ROUND(K655*L655+K655,2)</f>
        <v>#DIV/0!</v>
      </c>
      <c r="N655" s="187"/>
      <c r="O655" s="187"/>
    </row>
    <row r="656" spans="1:15" s="43" customFormat="1" ht="30.6">
      <c r="A656" s="1" t="s">
        <v>28</v>
      </c>
      <c r="B656" s="77" t="s">
        <v>240</v>
      </c>
      <c r="C656" s="56" t="s">
        <v>39</v>
      </c>
      <c r="D656" s="58">
        <v>0</v>
      </c>
      <c r="E656" s="75">
        <v>500</v>
      </c>
      <c r="F656" s="58">
        <v>0</v>
      </c>
      <c r="G656" s="47">
        <f t="shared" ref="G656:G658" si="83">D656+E656+F656</f>
        <v>500</v>
      </c>
      <c r="H656" s="185"/>
      <c r="I656" s="9" t="e">
        <f t="shared" si="81"/>
        <v>#DIV/0!</v>
      </c>
      <c r="J656" s="203">
        <v>0</v>
      </c>
      <c r="K656" s="183" t="e">
        <f t="shared" ref="K656:K658" si="84">ROUND(I656*J656,2)</f>
        <v>#DIV/0!</v>
      </c>
      <c r="L656" s="186">
        <v>0.08</v>
      </c>
      <c r="M656" s="183" t="e">
        <f t="shared" si="82"/>
        <v>#DIV/0!</v>
      </c>
      <c r="N656" s="187"/>
      <c r="O656" s="187"/>
    </row>
    <row r="657" spans="1:15" s="43" customFormat="1" ht="20.399999999999999">
      <c r="A657" s="1" t="s">
        <v>29</v>
      </c>
      <c r="B657" s="77" t="s">
        <v>241</v>
      </c>
      <c r="C657" s="56" t="s">
        <v>39</v>
      </c>
      <c r="D657" s="58">
        <v>0</v>
      </c>
      <c r="E657" s="75">
        <v>200</v>
      </c>
      <c r="F657" s="58">
        <v>0</v>
      </c>
      <c r="G657" s="47">
        <f t="shared" si="83"/>
        <v>200</v>
      </c>
      <c r="H657" s="185"/>
      <c r="I657" s="9" t="e">
        <f t="shared" si="81"/>
        <v>#DIV/0!</v>
      </c>
      <c r="J657" s="203">
        <v>0</v>
      </c>
      <c r="K657" s="183" t="e">
        <f t="shared" si="84"/>
        <v>#DIV/0!</v>
      </c>
      <c r="L657" s="186">
        <v>0.08</v>
      </c>
      <c r="M657" s="183" t="e">
        <f t="shared" si="82"/>
        <v>#DIV/0!</v>
      </c>
      <c r="N657" s="187"/>
      <c r="O657" s="187"/>
    </row>
    <row r="658" spans="1:15" s="43" customFormat="1" ht="20.399999999999999">
      <c r="A658" s="1" t="s">
        <v>30</v>
      </c>
      <c r="B658" s="77" t="s">
        <v>242</v>
      </c>
      <c r="C658" s="56" t="s">
        <v>39</v>
      </c>
      <c r="D658" s="58">
        <v>0</v>
      </c>
      <c r="E658" s="75">
        <v>200</v>
      </c>
      <c r="F658" s="58">
        <v>0</v>
      </c>
      <c r="G658" s="47">
        <f t="shared" si="83"/>
        <v>200</v>
      </c>
      <c r="H658" s="185"/>
      <c r="I658" s="9" t="e">
        <f t="shared" si="81"/>
        <v>#DIV/0!</v>
      </c>
      <c r="J658" s="203">
        <v>0</v>
      </c>
      <c r="K658" s="183" t="e">
        <f t="shared" si="84"/>
        <v>#DIV/0!</v>
      </c>
      <c r="L658" s="186">
        <v>0.08</v>
      </c>
      <c r="M658" s="183" t="e">
        <f t="shared" si="82"/>
        <v>#DIV/0!</v>
      </c>
      <c r="N658" s="187"/>
      <c r="O658" s="187"/>
    </row>
    <row r="659" spans="1:15" s="43" customFormat="1">
      <c r="B659" s="88" t="s">
        <v>23</v>
      </c>
      <c r="C659" s="2"/>
      <c r="D659" s="2"/>
      <c r="E659" s="2"/>
      <c r="F659" s="2"/>
      <c r="G659" s="3"/>
      <c r="H659" s="3"/>
      <c r="J659" s="3" t="s">
        <v>24</v>
      </c>
      <c r="K659" s="184" t="e">
        <f>SUM(K655:K658)</f>
        <v>#DIV/0!</v>
      </c>
      <c r="L659" s="4"/>
      <c r="M659" s="184" t="e">
        <f>SUM(M655:M658)</f>
        <v>#DIV/0!</v>
      </c>
      <c r="N659" s="3"/>
      <c r="O659" s="3"/>
    </row>
    <row r="660" spans="1:15" s="44" customFormat="1" ht="33.6" customHeight="1">
      <c r="A660" s="5" t="s">
        <v>25</v>
      </c>
      <c r="B660" s="358" t="s">
        <v>300</v>
      </c>
      <c r="C660" s="358"/>
      <c r="D660" s="358"/>
      <c r="E660" s="358"/>
      <c r="F660" s="358"/>
      <c r="G660" s="358"/>
      <c r="H660" s="358"/>
      <c r="I660" s="358"/>
      <c r="J660" s="358"/>
      <c r="K660" s="358"/>
      <c r="L660" s="358"/>
      <c r="M660" s="358"/>
      <c r="N660" s="358"/>
      <c r="O660" s="358"/>
    </row>
    <row r="661" spans="1:15" s="43" customFormat="1">
      <c r="A661" s="5" t="s">
        <v>25</v>
      </c>
      <c r="B661" s="6" t="s">
        <v>31</v>
      </c>
      <c r="C661" s="6"/>
      <c r="D661" s="6"/>
      <c r="E661" s="6"/>
      <c r="F661" s="6"/>
      <c r="G661" s="6"/>
      <c r="H661" s="6"/>
      <c r="I661" s="6"/>
      <c r="J661" s="5"/>
    </row>
    <row r="662" spans="1:15" s="43" customFormat="1">
      <c r="A662" s="5" t="s">
        <v>25</v>
      </c>
      <c r="B662" s="6" t="s">
        <v>103</v>
      </c>
      <c r="C662" s="6"/>
      <c r="D662" s="6"/>
      <c r="E662" s="6"/>
      <c r="F662" s="6"/>
      <c r="G662" s="6"/>
      <c r="H662" s="6"/>
      <c r="I662" s="6"/>
      <c r="J662" s="5"/>
      <c r="N662" s="6"/>
      <c r="O662" s="6"/>
    </row>
    <row r="663" spans="1:15" s="43" customFormat="1">
      <c r="A663" s="5" t="s">
        <v>25</v>
      </c>
      <c r="B663" s="189" t="s">
        <v>26</v>
      </c>
      <c r="C663" s="189"/>
      <c r="D663" s="189"/>
      <c r="E663" s="189"/>
      <c r="F663" s="189"/>
      <c r="G663" s="190"/>
      <c r="H663" s="190"/>
      <c r="I663" s="190"/>
      <c r="J663" s="191"/>
      <c r="K663" s="192"/>
      <c r="L663" s="192"/>
      <c r="M663" s="192"/>
      <c r="N663" s="190"/>
      <c r="O663" s="190"/>
    </row>
    <row r="664" spans="1:15" s="43" customFormat="1">
      <c r="B664" s="192" t="s">
        <v>108</v>
      </c>
      <c r="C664" s="192"/>
      <c r="D664" s="192"/>
      <c r="E664" s="192"/>
      <c r="F664" s="192"/>
      <c r="G664" s="192"/>
      <c r="H664" s="192"/>
      <c r="I664" s="192"/>
      <c r="J664" s="193"/>
      <c r="K664" s="192"/>
      <c r="L664" s="192"/>
      <c r="M664" s="192"/>
      <c r="N664" s="192"/>
      <c r="O664" s="192"/>
    </row>
    <row r="665" spans="1:15" s="43" customFormat="1" ht="23.4" customHeight="1">
      <c r="A665" s="5"/>
      <c r="B665" s="7"/>
      <c r="C665" s="7"/>
      <c r="D665" s="7"/>
      <c r="E665" s="7"/>
      <c r="F665" s="7"/>
      <c r="G665" s="7"/>
      <c r="H665" s="7"/>
      <c r="I665" s="7"/>
      <c r="J665" s="62"/>
      <c r="K665" s="7"/>
      <c r="L665" s="8"/>
      <c r="M665" s="8"/>
      <c r="N665" s="8"/>
      <c r="O665" s="8"/>
    </row>
    <row r="666" spans="1:15" s="43" customFormat="1">
      <c r="H666" s="12" t="s">
        <v>27</v>
      </c>
      <c r="I666" s="12"/>
      <c r="J666" s="46"/>
      <c r="K666" s="12"/>
      <c r="L666" s="12"/>
      <c r="M666" s="12"/>
      <c r="N666" s="12"/>
      <c r="O666" s="12"/>
    </row>
    <row r="667" spans="1:15" s="45" customFormat="1">
      <c r="A667" s="43"/>
      <c r="B667" s="48" t="s">
        <v>182</v>
      </c>
      <c r="C667" s="48"/>
      <c r="D667" s="43"/>
      <c r="E667" s="249"/>
      <c r="F667" s="249"/>
      <c r="G667" s="250"/>
      <c r="H667" s="49"/>
      <c r="I667" s="49"/>
      <c r="J667" s="251"/>
      <c r="K667" s="49"/>
      <c r="L667" s="134"/>
      <c r="M667" s="246"/>
      <c r="N667" s="242"/>
      <c r="O667" s="242"/>
    </row>
    <row r="668" spans="1:15" s="43" customFormat="1" ht="73.8" customHeight="1">
      <c r="A668" s="179" t="s">
        <v>0</v>
      </c>
      <c r="B668" s="179" t="s">
        <v>99</v>
      </c>
      <c r="C668" s="179" t="s">
        <v>98</v>
      </c>
      <c r="D668" s="180" t="s">
        <v>1</v>
      </c>
      <c r="E668" s="180" t="s">
        <v>2</v>
      </c>
      <c r="F668" s="180" t="s">
        <v>3</v>
      </c>
      <c r="G668" s="179" t="s">
        <v>4</v>
      </c>
      <c r="H668" s="179" t="s">
        <v>5</v>
      </c>
      <c r="I668" s="179" t="s">
        <v>104</v>
      </c>
      <c r="J668" s="181" t="s">
        <v>110</v>
      </c>
      <c r="K668" s="181" t="s">
        <v>105</v>
      </c>
      <c r="L668" s="179" t="s">
        <v>6</v>
      </c>
      <c r="M668" s="179" t="s">
        <v>96</v>
      </c>
      <c r="N668" s="179" t="s">
        <v>97</v>
      </c>
      <c r="O668" s="179" t="s">
        <v>7</v>
      </c>
    </row>
    <row r="669" spans="1:15" s="43" customFormat="1">
      <c r="A669" s="179" t="s">
        <v>8</v>
      </c>
      <c r="B669" s="179" t="s">
        <v>9</v>
      </c>
      <c r="C669" s="179" t="s">
        <v>10</v>
      </c>
      <c r="D669" s="179" t="s">
        <v>11</v>
      </c>
      <c r="E669" s="179" t="s">
        <v>12</v>
      </c>
      <c r="F669" s="179" t="s">
        <v>13</v>
      </c>
      <c r="G669" s="179" t="s">
        <v>14</v>
      </c>
      <c r="H669" s="179" t="s">
        <v>15</v>
      </c>
      <c r="I669" s="182" t="s">
        <v>16</v>
      </c>
      <c r="J669" s="179" t="s">
        <v>17</v>
      </c>
      <c r="K669" s="179" t="s">
        <v>18</v>
      </c>
      <c r="L669" s="179" t="s">
        <v>19</v>
      </c>
      <c r="M669" s="179" t="s">
        <v>20</v>
      </c>
      <c r="N669" s="179" t="s">
        <v>21</v>
      </c>
      <c r="O669" s="179" t="s">
        <v>100</v>
      </c>
    </row>
    <row r="670" spans="1:15" s="43" customFormat="1" ht="152.4" customHeight="1">
      <c r="A670" s="1" t="s">
        <v>22</v>
      </c>
      <c r="B670" s="34" t="s">
        <v>243</v>
      </c>
      <c r="C670" s="78" t="s">
        <v>39</v>
      </c>
      <c r="D670" s="74">
        <v>0</v>
      </c>
      <c r="E670" s="75">
        <v>1800</v>
      </c>
      <c r="F670" s="74">
        <v>0</v>
      </c>
      <c r="G670" s="47">
        <f>D670+E670+F670</f>
        <v>1800</v>
      </c>
      <c r="H670" s="185"/>
      <c r="I670" s="9" t="e">
        <f t="shared" ref="I670" si="85">ROUND(G670/H670,2)</f>
        <v>#DIV/0!</v>
      </c>
      <c r="J670" s="331">
        <v>0</v>
      </c>
      <c r="K670" s="183" t="e">
        <f t="shared" ref="K670" si="86">ROUND(I670*J670,2)</f>
        <v>#DIV/0!</v>
      </c>
      <c r="L670" s="186">
        <v>0.08</v>
      </c>
      <c r="M670" s="183" t="e">
        <f t="shared" ref="M670" si="87">ROUND(K670*L670+K670,2)</f>
        <v>#DIV/0!</v>
      </c>
      <c r="N670" s="187"/>
      <c r="O670" s="187"/>
    </row>
    <row r="671" spans="1:15" s="43" customFormat="1">
      <c r="B671" s="2" t="s">
        <v>23</v>
      </c>
      <c r="C671" s="2"/>
      <c r="D671" s="2"/>
      <c r="E671" s="2"/>
      <c r="F671" s="2"/>
      <c r="G671" s="3"/>
      <c r="H671" s="3"/>
      <c r="J671" s="3" t="s">
        <v>24</v>
      </c>
      <c r="K671" s="184" t="e">
        <f>SUM(K670:K670)</f>
        <v>#DIV/0!</v>
      </c>
      <c r="L671" s="4"/>
      <c r="M671" s="184" t="e">
        <f>SUM(M670:M670)</f>
        <v>#DIV/0!</v>
      </c>
      <c r="N671" s="3"/>
      <c r="O671" s="3"/>
    </row>
    <row r="672" spans="1:15" s="43" customFormat="1">
      <c r="A672" s="5" t="s">
        <v>25</v>
      </c>
      <c r="B672" s="6" t="s">
        <v>31</v>
      </c>
      <c r="C672" s="6"/>
      <c r="D672" s="6"/>
      <c r="E672" s="6"/>
      <c r="F672" s="6"/>
      <c r="G672" s="6"/>
      <c r="H672" s="6"/>
      <c r="I672" s="6"/>
      <c r="J672" s="5"/>
    </row>
    <row r="673" spans="1:15" s="43" customFormat="1">
      <c r="A673" s="5" t="s">
        <v>25</v>
      </c>
      <c r="B673" s="6" t="s">
        <v>103</v>
      </c>
      <c r="C673" s="6"/>
      <c r="D673" s="6"/>
      <c r="E673" s="6"/>
      <c r="F673" s="6"/>
      <c r="G673" s="6"/>
      <c r="H673" s="6"/>
      <c r="I673" s="6"/>
      <c r="J673" s="5"/>
      <c r="N673" s="6"/>
      <c r="O673" s="6"/>
    </row>
    <row r="674" spans="1:15" s="43" customFormat="1">
      <c r="A674" s="5" t="s">
        <v>25</v>
      </c>
      <c r="B674" s="189" t="s">
        <v>26</v>
      </c>
      <c r="C674" s="189"/>
      <c r="D674" s="189"/>
      <c r="E674" s="189"/>
      <c r="F674" s="189"/>
      <c r="G674" s="190"/>
      <c r="H674" s="190"/>
      <c r="I674" s="190"/>
      <c r="J674" s="191"/>
      <c r="K674" s="192"/>
      <c r="L674" s="192"/>
      <c r="M674" s="192"/>
      <c r="N674" s="190"/>
      <c r="O674" s="190"/>
    </row>
    <row r="675" spans="1:15" s="43" customFormat="1">
      <c r="B675" s="192" t="s">
        <v>108</v>
      </c>
      <c r="C675" s="192"/>
      <c r="D675" s="192"/>
      <c r="E675" s="192"/>
      <c r="F675" s="192"/>
      <c r="G675" s="192"/>
      <c r="H675" s="192"/>
      <c r="I675" s="192"/>
      <c r="J675" s="193"/>
      <c r="K675" s="192"/>
      <c r="L675" s="192"/>
      <c r="M675" s="192"/>
      <c r="N675" s="192"/>
      <c r="O675" s="192"/>
    </row>
    <row r="676" spans="1:15" s="43" customFormat="1" ht="19.2" customHeight="1">
      <c r="A676" s="5"/>
      <c r="B676" s="7"/>
      <c r="C676" s="7"/>
      <c r="D676" s="7"/>
      <c r="E676" s="7"/>
      <c r="F676" s="7"/>
      <c r="G676" s="7"/>
      <c r="H676" s="7"/>
      <c r="I676" s="7"/>
      <c r="J676" s="62"/>
      <c r="K676" s="7"/>
      <c r="L676" s="8"/>
      <c r="M676" s="8"/>
      <c r="N676" s="8"/>
      <c r="O676" s="8"/>
    </row>
    <row r="677" spans="1:15" s="43" customFormat="1">
      <c r="H677" s="12" t="s">
        <v>27</v>
      </c>
      <c r="I677" s="12"/>
      <c r="J677" s="46"/>
      <c r="K677" s="12"/>
      <c r="L677" s="12"/>
      <c r="M677" s="12"/>
      <c r="N677" s="12"/>
      <c r="O677" s="12"/>
    </row>
    <row r="678" spans="1:15">
      <c r="B678" s="48" t="s">
        <v>183</v>
      </c>
      <c r="C678" s="48"/>
      <c r="E678" s="249"/>
      <c r="F678" s="249"/>
      <c r="G678" s="250"/>
      <c r="H678" s="49"/>
      <c r="I678" s="49"/>
      <c r="J678" s="251"/>
      <c r="K678" s="49"/>
      <c r="L678" s="134"/>
      <c r="M678" s="243"/>
      <c r="N678" s="245"/>
      <c r="O678" s="245"/>
    </row>
    <row r="679" spans="1:15" s="43" customFormat="1" ht="73.8" customHeight="1">
      <c r="A679" s="179" t="s">
        <v>0</v>
      </c>
      <c r="B679" s="179" t="s">
        <v>99</v>
      </c>
      <c r="C679" s="179" t="s">
        <v>98</v>
      </c>
      <c r="D679" s="180" t="s">
        <v>1</v>
      </c>
      <c r="E679" s="180" t="s">
        <v>2</v>
      </c>
      <c r="F679" s="180" t="s">
        <v>3</v>
      </c>
      <c r="G679" s="179" t="s">
        <v>4</v>
      </c>
      <c r="H679" s="179" t="s">
        <v>5</v>
      </c>
      <c r="I679" s="179" t="s">
        <v>104</v>
      </c>
      <c r="J679" s="181" t="s">
        <v>110</v>
      </c>
      <c r="K679" s="181" t="s">
        <v>105</v>
      </c>
      <c r="L679" s="179" t="s">
        <v>6</v>
      </c>
      <c r="M679" s="179" t="s">
        <v>96</v>
      </c>
      <c r="N679" s="179" t="s">
        <v>97</v>
      </c>
      <c r="O679" s="179" t="s">
        <v>7</v>
      </c>
    </row>
    <row r="680" spans="1:15" s="43" customFormat="1">
      <c r="A680" s="179" t="s">
        <v>8</v>
      </c>
      <c r="B680" s="179" t="s">
        <v>9</v>
      </c>
      <c r="C680" s="179" t="s">
        <v>10</v>
      </c>
      <c r="D680" s="179" t="s">
        <v>11</v>
      </c>
      <c r="E680" s="179" t="s">
        <v>12</v>
      </c>
      <c r="F680" s="179" t="s">
        <v>13</v>
      </c>
      <c r="G680" s="179" t="s">
        <v>14</v>
      </c>
      <c r="H680" s="179" t="s">
        <v>15</v>
      </c>
      <c r="I680" s="182" t="s">
        <v>16</v>
      </c>
      <c r="J680" s="179" t="s">
        <v>17</v>
      </c>
      <c r="K680" s="179" t="s">
        <v>18</v>
      </c>
      <c r="L680" s="179" t="s">
        <v>19</v>
      </c>
      <c r="M680" s="179" t="s">
        <v>20</v>
      </c>
      <c r="N680" s="179" t="s">
        <v>21</v>
      </c>
      <c r="O680" s="179" t="s">
        <v>100</v>
      </c>
    </row>
    <row r="681" spans="1:15" s="43" customFormat="1" ht="87.6" customHeight="1">
      <c r="A681" s="1" t="s">
        <v>22</v>
      </c>
      <c r="B681" s="34" t="s">
        <v>301</v>
      </c>
      <c r="C681" s="78" t="s">
        <v>39</v>
      </c>
      <c r="D681" s="74">
        <v>0</v>
      </c>
      <c r="E681" s="74">
        <v>850</v>
      </c>
      <c r="F681" s="75">
        <v>60</v>
      </c>
      <c r="G681" s="47">
        <f>D681+E681+F681</f>
        <v>910</v>
      </c>
      <c r="H681" s="185"/>
      <c r="I681" s="9" t="e">
        <f t="shared" ref="I681" si="88">ROUND(G681/H681,2)</f>
        <v>#DIV/0!</v>
      </c>
      <c r="J681" s="331">
        <v>0</v>
      </c>
      <c r="K681" s="183" t="e">
        <f t="shared" ref="K681" si="89">ROUND(I681*J681,2)</f>
        <v>#DIV/0!</v>
      </c>
      <c r="L681" s="186">
        <v>0.08</v>
      </c>
      <c r="M681" s="183" t="e">
        <f t="shared" ref="M681" si="90">ROUND(K681*L681+K681,2)</f>
        <v>#DIV/0!</v>
      </c>
      <c r="N681" s="198"/>
      <c r="O681" s="187"/>
    </row>
    <row r="682" spans="1:15" s="43" customFormat="1">
      <c r="B682" s="2" t="s">
        <v>23</v>
      </c>
      <c r="C682" s="2"/>
      <c r="D682" s="2"/>
      <c r="E682" s="2"/>
      <c r="F682" s="2"/>
      <c r="G682" s="3"/>
      <c r="H682" s="3"/>
      <c r="J682" s="3" t="s">
        <v>24</v>
      </c>
      <c r="K682" s="184" t="e">
        <f>SUM(K681:K681)</f>
        <v>#DIV/0!</v>
      </c>
      <c r="L682" s="4"/>
      <c r="M682" s="184" t="e">
        <f>SUM(M681:M681)</f>
        <v>#DIV/0!</v>
      </c>
      <c r="N682" s="3"/>
      <c r="O682" s="3"/>
    </row>
    <row r="683" spans="1:15" s="43" customFormat="1">
      <c r="A683" s="5" t="s">
        <v>25</v>
      </c>
      <c r="B683" s="6" t="s">
        <v>31</v>
      </c>
      <c r="C683" s="6"/>
      <c r="D683" s="6"/>
      <c r="E683" s="6"/>
      <c r="F683" s="6"/>
      <c r="G683" s="6"/>
      <c r="H683" s="6"/>
      <c r="I683" s="6"/>
      <c r="J683" s="5"/>
    </row>
    <row r="684" spans="1:15" s="43" customFormat="1">
      <c r="A684" s="5" t="s">
        <v>25</v>
      </c>
      <c r="B684" s="6" t="s">
        <v>103</v>
      </c>
      <c r="C684" s="6"/>
      <c r="D684" s="6"/>
      <c r="E684" s="6"/>
      <c r="F684" s="6"/>
      <c r="G684" s="6"/>
      <c r="H684" s="6"/>
      <c r="I684" s="6"/>
      <c r="J684" s="5"/>
      <c r="N684" s="6"/>
      <c r="O684" s="6"/>
    </row>
    <row r="685" spans="1:15" s="43" customFormat="1">
      <c r="A685" s="5" t="s">
        <v>25</v>
      </c>
      <c r="B685" s="189" t="s">
        <v>26</v>
      </c>
      <c r="C685" s="189"/>
      <c r="D685" s="189"/>
      <c r="E685" s="189"/>
      <c r="F685" s="189"/>
      <c r="G685" s="190"/>
      <c r="H685" s="190"/>
      <c r="I685" s="190"/>
      <c r="J685" s="191"/>
      <c r="K685" s="192"/>
      <c r="L685" s="192"/>
      <c r="M685" s="192"/>
      <c r="N685" s="190"/>
      <c r="O685" s="190"/>
    </row>
    <row r="686" spans="1:15" s="43" customFormat="1">
      <c r="B686" s="192" t="s">
        <v>108</v>
      </c>
      <c r="C686" s="192"/>
      <c r="D686" s="192"/>
      <c r="E686" s="192"/>
      <c r="F686" s="192"/>
      <c r="G686" s="192"/>
      <c r="H686" s="192"/>
      <c r="I686" s="192"/>
      <c r="J686" s="193"/>
      <c r="K686" s="192"/>
      <c r="L686" s="192"/>
      <c r="M686" s="192"/>
      <c r="N686" s="192"/>
      <c r="O686" s="192"/>
    </row>
    <row r="687" spans="1:15" s="43" customFormat="1" ht="19.8" customHeight="1">
      <c r="A687" s="5"/>
      <c r="B687" s="7"/>
      <c r="C687" s="7"/>
      <c r="D687" s="7"/>
      <c r="E687" s="7"/>
      <c r="F687" s="7"/>
      <c r="G687" s="7"/>
      <c r="H687" s="7"/>
      <c r="I687" s="7"/>
      <c r="J687" s="62"/>
      <c r="K687" s="7"/>
      <c r="L687" s="8"/>
      <c r="M687" s="8"/>
      <c r="N687" s="8"/>
      <c r="O687" s="8"/>
    </row>
    <row r="688" spans="1:15" s="43" customFormat="1">
      <c r="H688" s="12" t="s">
        <v>27</v>
      </c>
      <c r="I688" s="12"/>
      <c r="J688" s="46"/>
      <c r="K688" s="12"/>
      <c r="L688" s="12"/>
      <c r="M688" s="12"/>
      <c r="N688" s="12"/>
      <c r="O688" s="12"/>
    </row>
    <row r="689" spans="1:15" s="45" customFormat="1">
      <c r="A689" s="43"/>
      <c r="B689" s="48" t="s">
        <v>184</v>
      </c>
      <c r="C689" s="48"/>
      <c r="D689" s="48"/>
      <c r="E689" s="43"/>
      <c r="F689" s="43"/>
      <c r="G689" s="250"/>
      <c r="H689" s="49"/>
      <c r="I689" s="49"/>
      <c r="J689" s="251"/>
      <c r="K689" s="49"/>
      <c r="L689" s="134"/>
      <c r="M689" s="243"/>
      <c r="N689" s="242"/>
      <c r="O689" s="242"/>
    </row>
    <row r="690" spans="1:15" s="43" customFormat="1" ht="73.8" customHeight="1">
      <c r="A690" s="179" t="s">
        <v>0</v>
      </c>
      <c r="B690" s="179" t="s">
        <v>99</v>
      </c>
      <c r="C690" s="179" t="s">
        <v>98</v>
      </c>
      <c r="D690" s="180" t="s">
        <v>1</v>
      </c>
      <c r="E690" s="180" t="s">
        <v>2</v>
      </c>
      <c r="F690" s="180" t="s">
        <v>3</v>
      </c>
      <c r="G690" s="179" t="s">
        <v>4</v>
      </c>
      <c r="H690" s="179" t="s">
        <v>5</v>
      </c>
      <c r="I690" s="179" t="s">
        <v>104</v>
      </c>
      <c r="J690" s="181" t="s">
        <v>110</v>
      </c>
      <c r="K690" s="181" t="s">
        <v>105</v>
      </c>
      <c r="L690" s="179" t="s">
        <v>6</v>
      </c>
      <c r="M690" s="179" t="s">
        <v>96</v>
      </c>
      <c r="N690" s="179" t="s">
        <v>97</v>
      </c>
      <c r="O690" s="179" t="s">
        <v>7</v>
      </c>
    </row>
    <row r="691" spans="1:15" s="43" customFormat="1">
      <c r="A691" s="179" t="s">
        <v>8</v>
      </c>
      <c r="B691" s="179" t="s">
        <v>9</v>
      </c>
      <c r="C691" s="179" t="s">
        <v>10</v>
      </c>
      <c r="D691" s="179" t="s">
        <v>11</v>
      </c>
      <c r="E691" s="179" t="s">
        <v>12</v>
      </c>
      <c r="F691" s="179" t="s">
        <v>13</v>
      </c>
      <c r="G691" s="179" t="s">
        <v>14</v>
      </c>
      <c r="H691" s="179" t="s">
        <v>15</v>
      </c>
      <c r="I691" s="182" t="s">
        <v>16</v>
      </c>
      <c r="J691" s="179" t="s">
        <v>17</v>
      </c>
      <c r="K691" s="179" t="s">
        <v>18</v>
      </c>
      <c r="L691" s="179" t="s">
        <v>19</v>
      </c>
      <c r="M691" s="179" t="s">
        <v>20</v>
      </c>
      <c r="N691" s="179" t="s">
        <v>21</v>
      </c>
      <c r="O691" s="179" t="s">
        <v>100</v>
      </c>
    </row>
    <row r="692" spans="1:15" s="43" customFormat="1" ht="30.6">
      <c r="A692" s="1" t="s">
        <v>22</v>
      </c>
      <c r="B692" s="34" t="s">
        <v>244</v>
      </c>
      <c r="C692" s="78" t="s">
        <v>39</v>
      </c>
      <c r="D692" s="74">
        <v>0</v>
      </c>
      <c r="E692" s="74">
        <v>1900</v>
      </c>
      <c r="F692" s="75">
        <v>500</v>
      </c>
      <c r="G692" s="47">
        <f>D692+E692+F692</f>
        <v>2400</v>
      </c>
      <c r="H692" s="185"/>
      <c r="I692" s="9" t="e">
        <f t="shared" ref="I692" si="91">ROUND(G692/H692,2)</f>
        <v>#DIV/0!</v>
      </c>
      <c r="J692" s="331">
        <v>0</v>
      </c>
      <c r="K692" s="183" t="e">
        <f t="shared" ref="K692" si="92">ROUND(I692*J692,2)</f>
        <v>#DIV/0!</v>
      </c>
      <c r="L692" s="186">
        <v>0.08</v>
      </c>
      <c r="M692" s="183" t="e">
        <f t="shared" ref="M692" si="93">ROUND(K692*L692+K692,2)</f>
        <v>#DIV/0!</v>
      </c>
      <c r="N692" s="187"/>
      <c r="O692" s="187"/>
    </row>
    <row r="693" spans="1:15" s="43" customFormat="1">
      <c r="B693" s="2" t="s">
        <v>23</v>
      </c>
      <c r="C693" s="2"/>
      <c r="D693" s="2"/>
      <c r="E693" s="2"/>
      <c r="F693" s="2"/>
      <c r="G693" s="3"/>
      <c r="H693" s="3"/>
      <c r="J693" s="3" t="s">
        <v>24</v>
      </c>
      <c r="K693" s="184" t="e">
        <f>SUM(K692:K692)</f>
        <v>#DIV/0!</v>
      </c>
      <c r="L693" s="4"/>
      <c r="M693" s="184" t="e">
        <f>SUM(M692:M692)</f>
        <v>#DIV/0!</v>
      </c>
      <c r="N693" s="3"/>
      <c r="O693" s="3"/>
    </row>
    <row r="694" spans="1:15" s="43" customFormat="1">
      <c r="A694" s="5" t="s">
        <v>25</v>
      </c>
      <c r="B694" s="6" t="s">
        <v>31</v>
      </c>
      <c r="C694" s="6"/>
      <c r="D694" s="6"/>
      <c r="E694" s="6"/>
      <c r="F694" s="6"/>
      <c r="G694" s="6"/>
      <c r="H694" s="6"/>
      <c r="I694" s="6"/>
      <c r="J694" s="5"/>
    </row>
    <row r="695" spans="1:15" s="43" customFormat="1">
      <c r="A695" s="5" t="s">
        <v>25</v>
      </c>
      <c r="B695" s="6" t="s">
        <v>103</v>
      </c>
      <c r="C695" s="6"/>
      <c r="D695" s="6"/>
      <c r="E695" s="6"/>
      <c r="F695" s="6"/>
      <c r="G695" s="6"/>
      <c r="H695" s="6"/>
      <c r="I695" s="6"/>
      <c r="J695" s="5"/>
      <c r="N695" s="6"/>
      <c r="O695" s="6"/>
    </row>
    <row r="696" spans="1:15" s="43" customFormat="1">
      <c r="A696" s="5" t="s">
        <v>25</v>
      </c>
      <c r="B696" s="189" t="s">
        <v>26</v>
      </c>
      <c r="C696" s="189"/>
      <c r="D696" s="189"/>
      <c r="E696" s="189"/>
      <c r="F696" s="189"/>
      <c r="G696" s="190"/>
      <c r="H696" s="190"/>
      <c r="I696" s="190"/>
      <c r="J696" s="191"/>
      <c r="K696" s="192"/>
      <c r="L696" s="192"/>
      <c r="M696" s="192"/>
      <c r="N696" s="190"/>
      <c r="O696" s="190"/>
    </row>
    <row r="697" spans="1:15" s="43" customFormat="1">
      <c r="B697" s="192" t="s">
        <v>108</v>
      </c>
      <c r="C697" s="192"/>
      <c r="D697" s="192"/>
      <c r="E697" s="192"/>
      <c r="F697" s="192"/>
      <c r="G697" s="192"/>
      <c r="H697" s="192"/>
      <c r="I697" s="192"/>
      <c r="J697" s="193"/>
      <c r="K697" s="192"/>
      <c r="L697" s="192"/>
      <c r="M697" s="192"/>
      <c r="N697" s="192"/>
      <c r="O697" s="192"/>
    </row>
    <row r="698" spans="1:15" s="43" customFormat="1" ht="27.6" customHeight="1">
      <c r="A698" s="5"/>
      <c r="B698" s="7"/>
      <c r="C698" s="7"/>
      <c r="D698" s="7"/>
      <c r="E698" s="7"/>
      <c r="F698" s="7"/>
      <c r="G698" s="7"/>
      <c r="H698" s="7"/>
      <c r="I698" s="7"/>
      <c r="J698" s="62"/>
      <c r="K698" s="7"/>
      <c r="L698" s="8"/>
      <c r="M698" s="8"/>
      <c r="N698" s="8"/>
      <c r="O698" s="8"/>
    </row>
    <row r="699" spans="1:15" s="43" customFormat="1">
      <c r="H699" s="12" t="s">
        <v>27</v>
      </c>
      <c r="I699" s="12"/>
      <c r="J699" s="46"/>
      <c r="K699" s="12"/>
      <c r="L699" s="12"/>
      <c r="M699" s="12"/>
      <c r="N699" s="12"/>
      <c r="O699" s="12"/>
    </row>
    <row r="700" spans="1:15" s="45" customFormat="1">
      <c r="A700" s="43"/>
      <c r="B700" s="260" t="s">
        <v>185</v>
      </c>
      <c r="C700" s="260"/>
      <c r="D700" s="260"/>
      <c r="E700" s="43"/>
      <c r="F700" s="43"/>
      <c r="G700" s="261"/>
      <c r="H700" s="147"/>
      <c r="I700" s="147"/>
      <c r="J700" s="262"/>
      <c r="K700" s="147"/>
      <c r="L700" s="263"/>
      <c r="M700" s="243"/>
      <c r="N700" s="242"/>
      <c r="O700" s="242"/>
    </row>
    <row r="701" spans="1:15" s="43" customFormat="1" ht="73.8" customHeight="1">
      <c r="A701" s="179" t="s">
        <v>0</v>
      </c>
      <c r="B701" s="179" t="s">
        <v>99</v>
      </c>
      <c r="C701" s="179" t="s">
        <v>98</v>
      </c>
      <c r="D701" s="180" t="s">
        <v>1</v>
      </c>
      <c r="E701" s="180" t="s">
        <v>2</v>
      </c>
      <c r="F701" s="180" t="s">
        <v>3</v>
      </c>
      <c r="G701" s="179" t="s">
        <v>4</v>
      </c>
      <c r="H701" s="179" t="s">
        <v>5</v>
      </c>
      <c r="I701" s="179" t="s">
        <v>104</v>
      </c>
      <c r="J701" s="181" t="s">
        <v>110</v>
      </c>
      <c r="K701" s="181" t="s">
        <v>105</v>
      </c>
      <c r="L701" s="179" t="s">
        <v>6</v>
      </c>
      <c r="M701" s="179" t="s">
        <v>96</v>
      </c>
      <c r="N701" s="179" t="s">
        <v>97</v>
      </c>
      <c r="O701" s="179" t="s">
        <v>7</v>
      </c>
    </row>
    <row r="702" spans="1:15" s="43" customFormat="1">
      <c r="A702" s="179" t="s">
        <v>8</v>
      </c>
      <c r="B702" s="179" t="s">
        <v>9</v>
      </c>
      <c r="C702" s="179" t="s">
        <v>10</v>
      </c>
      <c r="D702" s="179" t="s">
        <v>11</v>
      </c>
      <c r="E702" s="179" t="s">
        <v>12</v>
      </c>
      <c r="F702" s="179" t="s">
        <v>13</v>
      </c>
      <c r="G702" s="179" t="s">
        <v>14</v>
      </c>
      <c r="H702" s="179" t="s">
        <v>15</v>
      </c>
      <c r="I702" s="182" t="s">
        <v>16</v>
      </c>
      <c r="J702" s="179" t="s">
        <v>17</v>
      </c>
      <c r="K702" s="179" t="s">
        <v>18</v>
      </c>
      <c r="L702" s="179" t="s">
        <v>19</v>
      </c>
      <c r="M702" s="179" t="s">
        <v>20</v>
      </c>
      <c r="N702" s="179" t="s">
        <v>21</v>
      </c>
      <c r="O702" s="179" t="s">
        <v>100</v>
      </c>
    </row>
    <row r="703" spans="1:15" s="43" customFormat="1" ht="35.4" customHeight="1">
      <c r="A703" s="1" t="s">
        <v>22</v>
      </c>
      <c r="B703" s="27" t="s">
        <v>279</v>
      </c>
      <c r="C703" s="76" t="s">
        <v>39</v>
      </c>
      <c r="D703" s="66">
        <v>0</v>
      </c>
      <c r="E703" s="83">
        <v>800</v>
      </c>
      <c r="F703" s="76">
        <v>0</v>
      </c>
      <c r="G703" s="47">
        <f>D703+E703+F703</f>
        <v>800</v>
      </c>
      <c r="H703" s="185"/>
      <c r="I703" s="9" t="e">
        <f t="shared" ref="I703" si="94">ROUND(G703/H703,2)</f>
        <v>#DIV/0!</v>
      </c>
      <c r="J703" s="338">
        <v>0</v>
      </c>
      <c r="K703" s="183" t="e">
        <f t="shared" ref="K703" si="95">ROUND(I703*J703,2)</f>
        <v>#DIV/0!</v>
      </c>
      <c r="L703" s="186">
        <v>0.08</v>
      </c>
      <c r="M703" s="183" t="e">
        <f t="shared" ref="M703" si="96">ROUND(K703*L703+K703,2)</f>
        <v>#DIV/0!</v>
      </c>
      <c r="N703" s="187"/>
      <c r="O703" s="187"/>
    </row>
    <row r="704" spans="1:15" s="43" customFormat="1">
      <c r="B704" s="2" t="s">
        <v>23</v>
      </c>
      <c r="C704" s="2"/>
      <c r="D704" s="2"/>
      <c r="E704" s="2"/>
      <c r="F704" s="2"/>
      <c r="G704" s="3"/>
      <c r="H704" s="3"/>
      <c r="J704" s="3" t="s">
        <v>24</v>
      </c>
      <c r="K704" s="184" t="e">
        <f>SUM(K703:K703)</f>
        <v>#DIV/0!</v>
      </c>
      <c r="L704" s="4"/>
      <c r="M704" s="184" t="e">
        <f>SUM(M703:M703)</f>
        <v>#DIV/0!</v>
      </c>
      <c r="N704" s="3"/>
      <c r="O704" s="3"/>
    </row>
    <row r="705" spans="1:15" s="43" customFormat="1">
      <c r="A705" s="5" t="s">
        <v>25</v>
      </c>
      <c r="B705" s="6" t="s">
        <v>31</v>
      </c>
      <c r="C705" s="6"/>
      <c r="D705" s="6"/>
      <c r="E705" s="6"/>
      <c r="F705" s="6"/>
      <c r="G705" s="6"/>
      <c r="H705" s="6"/>
      <c r="I705" s="6"/>
      <c r="J705" s="5"/>
    </row>
    <row r="706" spans="1:15" s="43" customFormat="1">
      <c r="A706" s="5" t="s">
        <v>25</v>
      </c>
      <c r="B706" s="6" t="s">
        <v>103</v>
      </c>
      <c r="C706" s="6"/>
      <c r="D706" s="6"/>
      <c r="E706" s="6"/>
      <c r="F706" s="6"/>
      <c r="G706" s="6"/>
      <c r="H706" s="6"/>
      <c r="I706" s="6"/>
      <c r="J706" s="5"/>
      <c r="N706" s="6"/>
      <c r="O706" s="6"/>
    </row>
    <row r="707" spans="1:15" s="43" customFormat="1">
      <c r="A707" s="5" t="s">
        <v>25</v>
      </c>
      <c r="B707" s="189" t="s">
        <v>26</v>
      </c>
      <c r="C707" s="189"/>
      <c r="D707" s="189"/>
      <c r="E707" s="189"/>
      <c r="F707" s="189"/>
      <c r="G707" s="190"/>
      <c r="H707" s="190"/>
      <c r="I707" s="190"/>
      <c r="J707" s="191"/>
      <c r="K707" s="192"/>
      <c r="L707" s="192"/>
      <c r="M707" s="192"/>
      <c r="N707" s="190"/>
      <c r="O707" s="190"/>
    </row>
    <row r="708" spans="1:15" s="43" customFormat="1">
      <c r="B708" s="192" t="s">
        <v>108</v>
      </c>
      <c r="C708" s="192"/>
      <c r="D708" s="192"/>
      <c r="E708" s="192"/>
      <c r="F708" s="192"/>
      <c r="G708" s="192"/>
      <c r="H708" s="192"/>
      <c r="I708" s="192"/>
      <c r="J708" s="193"/>
      <c r="K708" s="192"/>
      <c r="L708" s="192"/>
      <c r="M708" s="192"/>
      <c r="N708" s="192"/>
      <c r="O708" s="192"/>
    </row>
    <row r="709" spans="1:15" s="43" customFormat="1" ht="25.8" customHeight="1">
      <c r="A709" s="5"/>
      <c r="B709" s="7"/>
      <c r="C709" s="7"/>
      <c r="D709" s="7"/>
      <c r="E709" s="7"/>
      <c r="F709" s="7"/>
      <c r="G709" s="7"/>
      <c r="H709" s="7"/>
      <c r="I709" s="7"/>
      <c r="J709" s="62"/>
      <c r="K709" s="7"/>
      <c r="L709" s="8"/>
      <c r="M709" s="8"/>
      <c r="N709" s="8"/>
      <c r="O709" s="8"/>
    </row>
    <row r="710" spans="1:15" s="43" customFormat="1">
      <c r="H710" s="12" t="s">
        <v>27</v>
      </c>
      <c r="I710" s="12"/>
      <c r="J710" s="46"/>
      <c r="K710" s="12"/>
      <c r="L710" s="12"/>
      <c r="M710" s="12"/>
      <c r="N710" s="12"/>
      <c r="O710" s="12"/>
    </row>
    <row r="711" spans="1:15" s="45" customFormat="1">
      <c r="A711" s="43"/>
      <c r="B711" s="260" t="s">
        <v>186</v>
      </c>
      <c r="C711" s="260"/>
      <c r="D711" s="260"/>
      <c r="E711" s="43"/>
      <c r="F711" s="43"/>
      <c r="G711" s="261"/>
      <c r="H711" s="147"/>
      <c r="I711" s="147"/>
      <c r="J711" s="262"/>
      <c r="K711" s="147"/>
      <c r="L711" s="263"/>
      <c r="M711" s="243"/>
      <c r="N711" s="242"/>
      <c r="O711" s="242"/>
    </row>
    <row r="712" spans="1:15" s="43" customFormat="1" ht="73.8" customHeight="1">
      <c r="A712" s="179" t="s">
        <v>0</v>
      </c>
      <c r="B712" s="179" t="s">
        <v>99</v>
      </c>
      <c r="C712" s="179" t="s">
        <v>98</v>
      </c>
      <c r="D712" s="180" t="s">
        <v>1</v>
      </c>
      <c r="E712" s="180" t="s">
        <v>2</v>
      </c>
      <c r="F712" s="180" t="s">
        <v>3</v>
      </c>
      <c r="G712" s="179" t="s">
        <v>4</v>
      </c>
      <c r="H712" s="179" t="s">
        <v>5</v>
      </c>
      <c r="I712" s="179" t="s">
        <v>104</v>
      </c>
      <c r="J712" s="181" t="s">
        <v>110</v>
      </c>
      <c r="K712" s="181" t="s">
        <v>105</v>
      </c>
      <c r="L712" s="179" t="s">
        <v>6</v>
      </c>
      <c r="M712" s="179" t="s">
        <v>96</v>
      </c>
      <c r="N712" s="179" t="s">
        <v>97</v>
      </c>
      <c r="O712" s="179" t="s">
        <v>7</v>
      </c>
    </row>
    <row r="713" spans="1:15" s="43" customFormat="1">
      <c r="A713" s="179" t="s">
        <v>8</v>
      </c>
      <c r="B713" s="179" t="s">
        <v>9</v>
      </c>
      <c r="C713" s="179" t="s">
        <v>10</v>
      </c>
      <c r="D713" s="179" t="s">
        <v>11</v>
      </c>
      <c r="E713" s="179" t="s">
        <v>12</v>
      </c>
      <c r="F713" s="179" t="s">
        <v>13</v>
      </c>
      <c r="G713" s="179" t="s">
        <v>14</v>
      </c>
      <c r="H713" s="179" t="s">
        <v>15</v>
      </c>
      <c r="I713" s="182" t="s">
        <v>16</v>
      </c>
      <c r="J713" s="179" t="s">
        <v>17</v>
      </c>
      <c r="K713" s="179" t="s">
        <v>18</v>
      </c>
      <c r="L713" s="179" t="s">
        <v>19</v>
      </c>
      <c r="M713" s="179" t="s">
        <v>20</v>
      </c>
      <c r="N713" s="179" t="s">
        <v>21</v>
      </c>
      <c r="O713" s="179" t="s">
        <v>100</v>
      </c>
    </row>
    <row r="714" spans="1:15" s="43" customFormat="1" ht="40.799999999999997">
      <c r="A714" s="1" t="s">
        <v>22</v>
      </c>
      <c r="B714" s="345" t="s">
        <v>536</v>
      </c>
      <c r="C714" s="78" t="s">
        <v>39</v>
      </c>
      <c r="D714" s="78">
        <v>200</v>
      </c>
      <c r="E714" s="78">
        <v>0</v>
      </c>
      <c r="F714" s="78">
        <v>0</v>
      </c>
      <c r="G714" s="47">
        <f>D714+E714+F714</f>
        <v>200</v>
      </c>
      <c r="H714" s="185"/>
      <c r="I714" s="9" t="e">
        <f t="shared" ref="I714:I715" si="97">ROUND(G714/H714,2)</f>
        <v>#DIV/0!</v>
      </c>
      <c r="J714" s="331">
        <v>0</v>
      </c>
      <c r="K714" s="183" t="e">
        <f t="shared" ref="K714:K715" si="98">ROUND(I714*J714,2)</f>
        <v>#DIV/0!</v>
      </c>
      <c r="L714" s="186">
        <v>0.08</v>
      </c>
      <c r="M714" s="183" t="e">
        <f t="shared" ref="M714:M715" si="99">ROUND(K714*L714+K714,2)</f>
        <v>#DIV/0!</v>
      </c>
      <c r="N714" s="187"/>
      <c r="O714" s="187"/>
    </row>
    <row r="715" spans="1:15" s="43" customFormat="1" ht="51">
      <c r="A715" s="1" t="s">
        <v>28</v>
      </c>
      <c r="B715" s="67" t="s">
        <v>262</v>
      </c>
      <c r="C715" s="56" t="s">
        <v>39</v>
      </c>
      <c r="D715" s="56">
        <v>150</v>
      </c>
      <c r="E715" s="56">
        <v>0</v>
      </c>
      <c r="F715" s="56">
        <v>0</v>
      </c>
      <c r="G715" s="47">
        <f>D715+E715+F715</f>
        <v>150</v>
      </c>
      <c r="H715" s="185"/>
      <c r="I715" s="9" t="e">
        <f t="shared" si="97"/>
        <v>#DIV/0!</v>
      </c>
      <c r="J715" s="331">
        <v>0</v>
      </c>
      <c r="K715" s="183" t="e">
        <f t="shared" si="98"/>
        <v>#DIV/0!</v>
      </c>
      <c r="L715" s="186">
        <v>0.08</v>
      </c>
      <c r="M715" s="183" t="e">
        <f t="shared" si="99"/>
        <v>#DIV/0!</v>
      </c>
      <c r="N715" s="187"/>
      <c r="O715" s="187"/>
    </row>
    <row r="716" spans="1:15" s="43" customFormat="1">
      <c r="B716" s="2" t="s">
        <v>23</v>
      </c>
      <c r="C716" s="2"/>
      <c r="D716" s="2"/>
      <c r="E716" s="2"/>
      <c r="F716" s="2"/>
      <c r="G716" s="3"/>
      <c r="H716" s="3"/>
      <c r="J716" s="3" t="s">
        <v>24</v>
      </c>
      <c r="K716" s="184" t="e">
        <f>SUM(K714:K715)</f>
        <v>#DIV/0!</v>
      </c>
      <c r="L716" s="4"/>
      <c r="M716" s="184" t="e">
        <f>SUM(M714:M715)</f>
        <v>#DIV/0!</v>
      </c>
      <c r="N716" s="3"/>
      <c r="O716" s="3"/>
    </row>
    <row r="717" spans="1:15" s="43" customFormat="1">
      <c r="A717" s="5" t="s">
        <v>25</v>
      </c>
      <c r="B717" s="6" t="s">
        <v>31</v>
      </c>
      <c r="C717" s="6"/>
      <c r="D717" s="6"/>
      <c r="E717" s="6"/>
      <c r="F717" s="6"/>
      <c r="G717" s="6"/>
      <c r="H717" s="6"/>
      <c r="I717" s="6"/>
      <c r="J717" s="5"/>
    </row>
    <row r="718" spans="1:15" s="43" customFormat="1">
      <c r="A718" s="5" t="s">
        <v>25</v>
      </c>
      <c r="B718" s="6" t="s">
        <v>103</v>
      </c>
      <c r="C718" s="6"/>
      <c r="D718" s="6"/>
      <c r="E718" s="6"/>
      <c r="F718" s="6"/>
      <c r="G718" s="6"/>
      <c r="H718" s="6"/>
      <c r="I718" s="6"/>
      <c r="J718" s="5"/>
      <c r="N718" s="6"/>
      <c r="O718" s="6"/>
    </row>
    <row r="719" spans="1:15" s="43" customFormat="1">
      <c r="A719" s="5" t="s">
        <v>25</v>
      </c>
      <c r="B719" s="189" t="s">
        <v>26</v>
      </c>
      <c r="C719" s="189"/>
      <c r="D719" s="189"/>
      <c r="E719" s="189"/>
      <c r="F719" s="189"/>
      <c r="G719" s="190"/>
      <c r="H719" s="190"/>
      <c r="I719" s="190"/>
      <c r="J719" s="191"/>
      <c r="K719" s="192"/>
      <c r="L719" s="192"/>
      <c r="M719" s="192"/>
      <c r="N719" s="190"/>
      <c r="O719" s="190"/>
    </row>
    <row r="720" spans="1:15" s="43" customFormat="1">
      <c r="B720" s="192" t="s">
        <v>108</v>
      </c>
      <c r="C720" s="192"/>
      <c r="D720" s="192"/>
      <c r="E720" s="192"/>
      <c r="F720" s="192"/>
      <c r="G720" s="192"/>
      <c r="H720" s="192"/>
      <c r="I720" s="192"/>
      <c r="J720" s="193"/>
      <c r="K720" s="192"/>
      <c r="L720" s="192"/>
      <c r="M720" s="192"/>
      <c r="N720" s="192"/>
      <c r="O720" s="192"/>
    </row>
    <row r="721" spans="1:15" s="43" customFormat="1" ht="21" customHeight="1">
      <c r="A721" s="5"/>
      <c r="B721" s="7"/>
      <c r="C721" s="7"/>
      <c r="D721" s="7"/>
      <c r="E721" s="7"/>
      <c r="F721" s="7"/>
      <c r="G721" s="7"/>
      <c r="H721" s="7"/>
      <c r="I721" s="7"/>
      <c r="J721" s="62"/>
      <c r="K721" s="7"/>
      <c r="L721" s="8"/>
      <c r="M721" s="8"/>
      <c r="N721" s="8"/>
      <c r="O721" s="8"/>
    </row>
    <row r="722" spans="1:15" s="43" customFormat="1">
      <c r="H722" s="12" t="s">
        <v>27</v>
      </c>
      <c r="I722" s="12"/>
      <c r="J722" s="46"/>
      <c r="K722" s="12"/>
      <c r="L722" s="12"/>
      <c r="M722" s="12"/>
      <c r="N722" s="12"/>
      <c r="O722" s="12"/>
    </row>
    <row r="723" spans="1:15">
      <c r="B723" s="264" t="s">
        <v>187</v>
      </c>
      <c r="C723" s="265"/>
      <c r="D723" s="265"/>
      <c r="E723" s="265"/>
      <c r="F723" s="265"/>
      <c r="G723" s="266"/>
      <c r="H723" s="267"/>
      <c r="I723" s="267"/>
      <c r="J723" s="268"/>
      <c r="K723" s="35"/>
      <c r="L723" s="269"/>
      <c r="M723" s="243"/>
      <c r="N723" s="245"/>
      <c r="O723" s="245"/>
    </row>
    <row r="724" spans="1:15" s="43" customFormat="1" ht="73.8" customHeight="1">
      <c r="A724" s="179" t="s">
        <v>0</v>
      </c>
      <c r="B724" s="179" t="s">
        <v>99</v>
      </c>
      <c r="C724" s="179" t="s">
        <v>98</v>
      </c>
      <c r="D724" s="180" t="s">
        <v>1</v>
      </c>
      <c r="E724" s="180" t="s">
        <v>2</v>
      </c>
      <c r="F724" s="180" t="s">
        <v>3</v>
      </c>
      <c r="G724" s="179" t="s">
        <v>4</v>
      </c>
      <c r="H724" s="179" t="s">
        <v>5</v>
      </c>
      <c r="I724" s="179" t="s">
        <v>104</v>
      </c>
      <c r="J724" s="181" t="s">
        <v>110</v>
      </c>
      <c r="K724" s="181" t="s">
        <v>105</v>
      </c>
      <c r="L724" s="179" t="s">
        <v>6</v>
      </c>
      <c r="M724" s="179" t="s">
        <v>96</v>
      </c>
      <c r="N724" s="179" t="s">
        <v>97</v>
      </c>
      <c r="O724" s="179" t="s">
        <v>7</v>
      </c>
    </row>
    <row r="725" spans="1:15" s="43" customFormat="1">
      <c r="A725" s="179" t="s">
        <v>8</v>
      </c>
      <c r="B725" s="179" t="s">
        <v>9</v>
      </c>
      <c r="C725" s="179" t="s">
        <v>10</v>
      </c>
      <c r="D725" s="179" t="s">
        <v>11</v>
      </c>
      <c r="E725" s="179" t="s">
        <v>12</v>
      </c>
      <c r="F725" s="179" t="s">
        <v>13</v>
      </c>
      <c r="G725" s="179" t="s">
        <v>14</v>
      </c>
      <c r="H725" s="179" t="s">
        <v>15</v>
      </c>
      <c r="I725" s="182" t="s">
        <v>16</v>
      </c>
      <c r="J725" s="179" t="s">
        <v>17</v>
      </c>
      <c r="K725" s="179" t="s">
        <v>18</v>
      </c>
      <c r="L725" s="179" t="s">
        <v>19</v>
      </c>
      <c r="M725" s="179" t="s">
        <v>20</v>
      </c>
      <c r="N725" s="179" t="s">
        <v>21</v>
      </c>
      <c r="O725" s="179" t="s">
        <v>100</v>
      </c>
    </row>
    <row r="726" spans="1:15" s="43" customFormat="1" ht="20.399999999999999">
      <c r="A726" s="1" t="s">
        <v>22</v>
      </c>
      <c r="B726" s="148" t="s">
        <v>263</v>
      </c>
      <c r="C726" s="17" t="s">
        <v>39</v>
      </c>
      <c r="D726" s="16">
        <v>8000</v>
      </c>
      <c r="E726" s="17">
        <v>0</v>
      </c>
      <c r="F726" s="17">
        <v>0</v>
      </c>
      <c r="G726" s="47">
        <f>D726+E726+F726</f>
        <v>8000</v>
      </c>
      <c r="H726" s="185"/>
      <c r="I726" s="9" t="e">
        <f t="shared" ref="I726:I731" si="100">ROUND(G726/H726,2)</f>
        <v>#DIV/0!</v>
      </c>
      <c r="J726" s="218">
        <v>0</v>
      </c>
      <c r="K726" s="183" t="e">
        <f t="shared" ref="K726:K731" si="101">ROUND(I726*J726,2)</f>
        <v>#DIV/0!</v>
      </c>
      <c r="L726" s="186">
        <v>0.08</v>
      </c>
      <c r="M726" s="183" t="e">
        <f t="shared" ref="M726:M731" si="102">ROUND(K726*L726+K726,2)</f>
        <v>#DIV/0!</v>
      </c>
      <c r="N726" s="198"/>
      <c r="O726" s="187"/>
    </row>
    <row r="727" spans="1:15" s="43" customFormat="1" ht="20.399999999999999">
      <c r="A727" s="1" t="s">
        <v>28</v>
      </c>
      <c r="B727" s="148" t="s">
        <v>264</v>
      </c>
      <c r="C727" s="76" t="s">
        <v>39</v>
      </c>
      <c r="D727" s="83">
        <v>5000</v>
      </c>
      <c r="E727" s="17">
        <v>0</v>
      </c>
      <c r="F727" s="17">
        <v>0</v>
      </c>
      <c r="G727" s="47">
        <f t="shared" ref="G727:G731" si="103">D727+E727+F727</f>
        <v>5000</v>
      </c>
      <c r="H727" s="185"/>
      <c r="I727" s="9" t="e">
        <f t="shared" si="100"/>
        <v>#DIV/0!</v>
      </c>
      <c r="J727" s="218">
        <v>0</v>
      </c>
      <c r="K727" s="183" t="e">
        <f t="shared" si="101"/>
        <v>#DIV/0!</v>
      </c>
      <c r="L727" s="186">
        <v>0.08</v>
      </c>
      <c r="M727" s="183" t="e">
        <f t="shared" si="102"/>
        <v>#DIV/0!</v>
      </c>
      <c r="N727" s="198"/>
      <c r="O727" s="187"/>
    </row>
    <row r="728" spans="1:15" s="43" customFormat="1" ht="20.399999999999999">
      <c r="A728" s="1" t="s">
        <v>29</v>
      </c>
      <c r="B728" s="148" t="s">
        <v>265</v>
      </c>
      <c r="C728" s="26" t="s">
        <v>39</v>
      </c>
      <c r="D728" s="16">
        <v>3500</v>
      </c>
      <c r="E728" s="17">
        <v>0</v>
      </c>
      <c r="F728" s="17">
        <v>0</v>
      </c>
      <c r="G728" s="47">
        <f t="shared" si="103"/>
        <v>3500</v>
      </c>
      <c r="H728" s="185"/>
      <c r="I728" s="9" t="e">
        <f t="shared" si="100"/>
        <v>#DIV/0!</v>
      </c>
      <c r="J728" s="218">
        <v>0</v>
      </c>
      <c r="K728" s="183" t="e">
        <f t="shared" si="101"/>
        <v>#DIV/0!</v>
      </c>
      <c r="L728" s="186">
        <v>0.08</v>
      </c>
      <c r="M728" s="183" t="e">
        <f t="shared" si="102"/>
        <v>#DIV/0!</v>
      </c>
      <c r="N728" s="198"/>
      <c r="O728" s="187"/>
    </row>
    <row r="729" spans="1:15" s="43" customFormat="1" ht="20.399999999999999">
      <c r="A729" s="1" t="s">
        <v>30</v>
      </c>
      <c r="B729" s="148" t="s">
        <v>266</v>
      </c>
      <c r="C729" s="17" t="s">
        <v>39</v>
      </c>
      <c r="D729" s="17">
        <v>300</v>
      </c>
      <c r="E729" s="17">
        <v>0</v>
      </c>
      <c r="F729" s="17">
        <v>0</v>
      </c>
      <c r="G729" s="47">
        <f t="shared" si="103"/>
        <v>300</v>
      </c>
      <c r="H729" s="185"/>
      <c r="I729" s="9" t="e">
        <f t="shared" si="100"/>
        <v>#DIV/0!</v>
      </c>
      <c r="J729" s="218">
        <v>0</v>
      </c>
      <c r="K729" s="183" t="e">
        <f t="shared" si="101"/>
        <v>#DIV/0!</v>
      </c>
      <c r="L729" s="186">
        <v>0.08</v>
      </c>
      <c r="M729" s="183" t="e">
        <f t="shared" si="102"/>
        <v>#DIV/0!</v>
      </c>
      <c r="N729" s="198"/>
      <c r="O729" s="187"/>
    </row>
    <row r="730" spans="1:15" s="43" customFormat="1" ht="20.399999999999999">
      <c r="A730" s="1" t="s">
        <v>32</v>
      </c>
      <c r="B730" s="148" t="s">
        <v>267</v>
      </c>
      <c r="C730" s="17" t="s">
        <v>39</v>
      </c>
      <c r="D730" s="17">
        <v>50</v>
      </c>
      <c r="E730" s="17">
        <v>0</v>
      </c>
      <c r="F730" s="17">
        <v>0</v>
      </c>
      <c r="G730" s="47">
        <f t="shared" si="103"/>
        <v>50</v>
      </c>
      <c r="H730" s="185"/>
      <c r="I730" s="9" t="e">
        <f t="shared" si="100"/>
        <v>#DIV/0!</v>
      </c>
      <c r="J730" s="218">
        <v>0</v>
      </c>
      <c r="K730" s="183" t="e">
        <f t="shared" si="101"/>
        <v>#DIV/0!</v>
      </c>
      <c r="L730" s="186">
        <v>0.08</v>
      </c>
      <c r="M730" s="183" t="e">
        <f t="shared" si="102"/>
        <v>#DIV/0!</v>
      </c>
      <c r="N730" s="198"/>
      <c r="O730" s="187"/>
    </row>
    <row r="731" spans="1:15" s="43" customFormat="1" ht="20.399999999999999">
      <c r="A731" s="1" t="s">
        <v>33</v>
      </c>
      <c r="B731" s="148" t="s">
        <v>460</v>
      </c>
      <c r="C731" s="76" t="s">
        <v>39</v>
      </c>
      <c r="D731" s="76">
        <v>5</v>
      </c>
      <c r="E731" s="17">
        <v>0</v>
      </c>
      <c r="F731" s="17">
        <v>0</v>
      </c>
      <c r="G731" s="47">
        <f t="shared" si="103"/>
        <v>5</v>
      </c>
      <c r="H731" s="41">
        <v>1</v>
      </c>
      <c r="I731" s="9">
        <f t="shared" si="100"/>
        <v>5</v>
      </c>
      <c r="J731" s="218">
        <v>0</v>
      </c>
      <c r="K731" s="183">
        <f t="shared" si="101"/>
        <v>0</v>
      </c>
      <c r="L731" s="186">
        <v>0.08</v>
      </c>
      <c r="M731" s="183">
        <f t="shared" si="102"/>
        <v>0</v>
      </c>
      <c r="N731" s="198"/>
      <c r="O731" s="187"/>
    </row>
    <row r="732" spans="1:15" s="43" customFormat="1">
      <c r="B732" s="2" t="s">
        <v>23</v>
      </c>
      <c r="C732" s="2"/>
      <c r="D732" s="2"/>
      <c r="E732" s="2"/>
      <c r="F732" s="2"/>
      <c r="G732" s="3"/>
      <c r="H732" s="3"/>
      <c r="J732" s="3" t="s">
        <v>24</v>
      </c>
      <c r="K732" s="184" t="e">
        <f>SUM(K726:K731)</f>
        <v>#DIV/0!</v>
      </c>
      <c r="L732" s="4"/>
      <c r="M732" s="184" t="e">
        <f>SUM(M726:M731)</f>
        <v>#DIV/0!</v>
      </c>
      <c r="N732" s="3"/>
      <c r="O732" s="3"/>
    </row>
    <row r="733" spans="1:15" s="43" customFormat="1">
      <c r="A733" s="5" t="s">
        <v>25</v>
      </c>
      <c r="B733" s="44" t="s">
        <v>282</v>
      </c>
      <c r="C733" s="194"/>
      <c r="D733" s="194"/>
      <c r="E733" s="194"/>
      <c r="F733" s="194"/>
      <c r="G733" s="195"/>
      <c r="H733" s="195"/>
      <c r="J733" s="3"/>
      <c r="K733" s="39"/>
      <c r="L733" s="40"/>
      <c r="M733" s="39"/>
      <c r="N733" s="3"/>
      <c r="O733" s="3"/>
    </row>
    <row r="734" spans="1:15" s="43" customFormat="1">
      <c r="A734" s="5" t="s">
        <v>25</v>
      </c>
      <c r="B734" s="6" t="s">
        <v>31</v>
      </c>
      <c r="C734" s="6"/>
      <c r="D734" s="6"/>
      <c r="E734" s="6"/>
      <c r="F734" s="6"/>
      <c r="G734" s="6"/>
      <c r="H734" s="6"/>
      <c r="I734" s="6"/>
      <c r="J734" s="5"/>
    </row>
    <row r="735" spans="1:15" s="43" customFormat="1">
      <c r="A735" s="5" t="s">
        <v>25</v>
      </c>
      <c r="B735" s="6" t="s">
        <v>103</v>
      </c>
      <c r="C735" s="6"/>
      <c r="D735" s="6"/>
      <c r="E735" s="6"/>
      <c r="F735" s="6"/>
      <c r="G735" s="6"/>
      <c r="H735" s="6"/>
      <c r="I735" s="6"/>
      <c r="J735" s="5"/>
      <c r="N735" s="6"/>
      <c r="O735" s="6"/>
    </row>
    <row r="736" spans="1:15" s="43" customFormat="1">
      <c r="A736" s="5" t="s">
        <v>25</v>
      </c>
      <c r="B736" s="189" t="s">
        <v>26</v>
      </c>
      <c r="C736" s="189"/>
      <c r="D736" s="189"/>
      <c r="E736" s="189"/>
      <c r="F736" s="189"/>
      <c r="G736" s="190"/>
      <c r="H736" s="190"/>
      <c r="I736" s="190"/>
      <c r="J736" s="191"/>
      <c r="K736" s="192"/>
      <c r="L736" s="192"/>
      <c r="M736" s="192"/>
      <c r="N736" s="190"/>
      <c r="O736" s="190"/>
    </row>
    <row r="737" spans="1:15" s="43" customFormat="1">
      <c r="B737" s="192" t="s">
        <v>108</v>
      </c>
      <c r="C737" s="192"/>
      <c r="D737" s="192"/>
      <c r="E737" s="192"/>
      <c r="F737" s="192"/>
      <c r="G737" s="192"/>
      <c r="H737" s="192"/>
      <c r="I737" s="192"/>
      <c r="J737" s="193"/>
      <c r="K737" s="192"/>
      <c r="L737" s="192"/>
      <c r="M737" s="192"/>
      <c r="N737" s="192"/>
      <c r="O737" s="192"/>
    </row>
    <row r="738" spans="1:15" s="43" customFormat="1">
      <c r="A738" s="5"/>
      <c r="B738" s="7"/>
      <c r="C738" s="7"/>
      <c r="D738" s="7"/>
      <c r="E738" s="7"/>
      <c r="F738" s="7"/>
      <c r="G738" s="7"/>
      <c r="H738" s="7"/>
      <c r="I738" s="7"/>
      <c r="J738" s="62"/>
      <c r="K738" s="7"/>
      <c r="L738" s="8"/>
      <c r="M738" s="8"/>
      <c r="N738" s="8"/>
      <c r="O738" s="8"/>
    </row>
    <row r="739" spans="1:15" s="43" customFormat="1">
      <c r="H739" s="12" t="s">
        <v>27</v>
      </c>
      <c r="I739" s="12"/>
      <c r="J739" s="46"/>
      <c r="K739" s="12"/>
      <c r="L739" s="12"/>
      <c r="M739" s="12"/>
      <c r="N739" s="12"/>
      <c r="O739" s="12"/>
    </row>
    <row r="740" spans="1:15">
      <c r="B740" s="264" t="s">
        <v>188</v>
      </c>
      <c r="C740" s="270"/>
      <c r="D740" s="270"/>
      <c r="E740" s="265"/>
      <c r="F740" s="265"/>
      <c r="G740" s="266"/>
      <c r="H740" s="267"/>
      <c r="I740" s="267"/>
      <c r="J740" s="268"/>
      <c r="K740" s="35"/>
      <c r="L740" s="269"/>
      <c r="M740" s="246"/>
      <c r="N740" s="245"/>
      <c r="O740" s="245"/>
    </row>
    <row r="741" spans="1:15" s="43" customFormat="1" ht="73.8" customHeight="1">
      <c r="A741" s="179" t="s">
        <v>0</v>
      </c>
      <c r="B741" s="179" t="s">
        <v>99</v>
      </c>
      <c r="C741" s="179" t="s">
        <v>98</v>
      </c>
      <c r="D741" s="180" t="s">
        <v>1</v>
      </c>
      <c r="E741" s="180" t="s">
        <v>2</v>
      </c>
      <c r="F741" s="180" t="s">
        <v>3</v>
      </c>
      <c r="G741" s="179" t="s">
        <v>4</v>
      </c>
      <c r="H741" s="179" t="s">
        <v>5</v>
      </c>
      <c r="I741" s="179" t="s">
        <v>104</v>
      </c>
      <c r="J741" s="181" t="s">
        <v>110</v>
      </c>
      <c r="K741" s="181" t="s">
        <v>105</v>
      </c>
      <c r="L741" s="179" t="s">
        <v>6</v>
      </c>
      <c r="M741" s="179" t="s">
        <v>96</v>
      </c>
      <c r="N741" s="179" t="s">
        <v>97</v>
      </c>
      <c r="O741" s="179" t="s">
        <v>7</v>
      </c>
    </row>
    <row r="742" spans="1:15" s="43" customFormat="1">
      <c r="A742" s="179" t="s">
        <v>8</v>
      </c>
      <c r="B742" s="179" t="s">
        <v>9</v>
      </c>
      <c r="C742" s="179" t="s">
        <v>10</v>
      </c>
      <c r="D742" s="179" t="s">
        <v>11</v>
      </c>
      <c r="E742" s="179" t="s">
        <v>12</v>
      </c>
      <c r="F742" s="179" t="s">
        <v>13</v>
      </c>
      <c r="G742" s="179" t="s">
        <v>14</v>
      </c>
      <c r="H742" s="179" t="s">
        <v>15</v>
      </c>
      <c r="I742" s="182" t="s">
        <v>16</v>
      </c>
      <c r="J742" s="179" t="s">
        <v>17</v>
      </c>
      <c r="K742" s="179" t="s">
        <v>18</v>
      </c>
      <c r="L742" s="179" t="s">
        <v>19</v>
      </c>
      <c r="M742" s="179" t="s">
        <v>20</v>
      </c>
      <c r="N742" s="179" t="s">
        <v>21</v>
      </c>
      <c r="O742" s="179" t="s">
        <v>100</v>
      </c>
    </row>
    <row r="743" spans="1:15" s="43" customFormat="1" ht="30.6">
      <c r="A743" s="1" t="s">
        <v>22</v>
      </c>
      <c r="B743" s="148" t="s">
        <v>245</v>
      </c>
      <c r="C743" s="17" t="s">
        <v>39</v>
      </c>
      <c r="D743" s="16">
        <v>10500</v>
      </c>
      <c r="E743" s="17">
        <v>0</v>
      </c>
      <c r="F743" s="17">
        <v>0</v>
      </c>
      <c r="G743" s="47">
        <f>D743+E743+F743</f>
        <v>10500</v>
      </c>
      <c r="H743" s="185"/>
      <c r="I743" s="9" t="e">
        <f t="shared" ref="I743:I748" si="104">ROUND(G743/H743,2)</f>
        <v>#DIV/0!</v>
      </c>
      <c r="J743" s="218">
        <v>0</v>
      </c>
      <c r="K743" s="183" t="e">
        <f t="shared" ref="K743:K748" si="105">ROUND(I743*J743,2)</f>
        <v>#DIV/0!</v>
      </c>
      <c r="L743" s="186">
        <v>0.08</v>
      </c>
      <c r="M743" s="183" t="e">
        <f t="shared" ref="M743:M748" si="106">ROUND(K743*L743+K743,2)</f>
        <v>#DIV/0!</v>
      </c>
      <c r="N743" s="187"/>
      <c r="O743" s="187"/>
    </row>
    <row r="744" spans="1:15" s="43" customFormat="1" ht="20.399999999999999">
      <c r="A744" s="1" t="s">
        <v>28</v>
      </c>
      <c r="B744" s="148" t="s">
        <v>268</v>
      </c>
      <c r="C744" s="76" t="s">
        <v>39</v>
      </c>
      <c r="D744" s="83">
        <v>4500</v>
      </c>
      <c r="E744" s="17">
        <v>0</v>
      </c>
      <c r="F744" s="17">
        <v>0</v>
      </c>
      <c r="G744" s="47">
        <f t="shared" ref="G744:G748" si="107">D744+E744+F744</f>
        <v>4500</v>
      </c>
      <c r="H744" s="185"/>
      <c r="I744" s="9" t="e">
        <f t="shared" si="104"/>
        <v>#DIV/0!</v>
      </c>
      <c r="J744" s="218">
        <v>0</v>
      </c>
      <c r="K744" s="183" t="e">
        <f t="shared" si="105"/>
        <v>#DIV/0!</v>
      </c>
      <c r="L744" s="186">
        <v>0.08</v>
      </c>
      <c r="M744" s="183" t="e">
        <f t="shared" si="106"/>
        <v>#DIV/0!</v>
      </c>
      <c r="N744" s="187"/>
      <c r="O744" s="187"/>
    </row>
    <row r="745" spans="1:15" s="43" customFormat="1" ht="20.399999999999999">
      <c r="A745" s="1" t="s">
        <v>29</v>
      </c>
      <c r="B745" s="148" t="s">
        <v>269</v>
      </c>
      <c r="C745" s="17" t="s">
        <v>39</v>
      </c>
      <c r="D745" s="16">
        <v>1000</v>
      </c>
      <c r="E745" s="17">
        <v>0</v>
      </c>
      <c r="F745" s="17">
        <v>0</v>
      </c>
      <c r="G745" s="47">
        <f t="shared" si="107"/>
        <v>1000</v>
      </c>
      <c r="H745" s="185"/>
      <c r="I745" s="9" t="e">
        <f t="shared" si="104"/>
        <v>#DIV/0!</v>
      </c>
      <c r="J745" s="218">
        <v>0</v>
      </c>
      <c r="K745" s="183" t="e">
        <f t="shared" si="105"/>
        <v>#DIV/0!</v>
      </c>
      <c r="L745" s="186">
        <v>0.08</v>
      </c>
      <c r="M745" s="183" t="e">
        <f t="shared" si="106"/>
        <v>#DIV/0!</v>
      </c>
      <c r="N745" s="187"/>
      <c r="O745" s="187"/>
    </row>
    <row r="746" spans="1:15" s="43" customFormat="1" ht="20.399999999999999">
      <c r="A746" s="1" t="s">
        <v>30</v>
      </c>
      <c r="B746" s="148" t="s">
        <v>266</v>
      </c>
      <c r="C746" s="17" t="s">
        <v>39</v>
      </c>
      <c r="D746" s="17">
        <v>350</v>
      </c>
      <c r="E746" s="17">
        <v>0</v>
      </c>
      <c r="F746" s="17">
        <v>0</v>
      </c>
      <c r="G746" s="47">
        <f t="shared" si="107"/>
        <v>350</v>
      </c>
      <c r="H746" s="185"/>
      <c r="I746" s="9" t="e">
        <f t="shared" si="104"/>
        <v>#DIV/0!</v>
      </c>
      <c r="J746" s="218">
        <v>0</v>
      </c>
      <c r="K746" s="183" t="e">
        <f t="shared" si="105"/>
        <v>#DIV/0!</v>
      </c>
      <c r="L746" s="186">
        <v>0.08</v>
      </c>
      <c r="M746" s="183" t="e">
        <f t="shared" si="106"/>
        <v>#DIV/0!</v>
      </c>
      <c r="N746" s="187"/>
      <c r="O746" s="187"/>
    </row>
    <row r="747" spans="1:15" s="43" customFormat="1" ht="20.399999999999999">
      <c r="A747" s="1" t="s">
        <v>32</v>
      </c>
      <c r="B747" s="148" t="s">
        <v>267</v>
      </c>
      <c r="C747" s="17" t="s">
        <v>39</v>
      </c>
      <c r="D747" s="17">
        <v>50</v>
      </c>
      <c r="E747" s="17">
        <v>0</v>
      </c>
      <c r="F747" s="17">
        <v>0</v>
      </c>
      <c r="G747" s="47">
        <f t="shared" si="107"/>
        <v>50</v>
      </c>
      <c r="H747" s="185"/>
      <c r="I747" s="9" t="e">
        <f t="shared" si="104"/>
        <v>#DIV/0!</v>
      </c>
      <c r="J747" s="218">
        <v>0</v>
      </c>
      <c r="K747" s="183" t="e">
        <f t="shared" si="105"/>
        <v>#DIV/0!</v>
      </c>
      <c r="L747" s="186">
        <v>0.08</v>
      </c>
      <c r="M747" s="183" t="e">
        <f t="shared" si="106"/>
        <v>#DIV/0!</v>
      </c>
      <c r="N747" s="187"/>
      <c r="O747" s="187"/>
    </row>
    <row r="748" spans="1:15" s="43" customFormat="1" ht="20.399999999999999">
      <c r="A748" s="1" t="s">
        <v>33</v>
      </c>
      <c r="B748" s="148" t="s">
        <v>460</v>
      </c>
      <c r="C748" s="76" t="s">
        <v>39</v>
      </c>
      <c r="D748" s="76">
        <v>5</v>
      </c>
      <c r="E748" s="17">
        <v>0</v>
      </c>
      <c r="F748" s="17">
        <v>0</v>
      </c>
      <c r="G748" s="47">
        <f t="shared" si="107"/>
        <v>5</v>
      </c>
      <c r="H748" s="41">
        <v>1</v>
      </c>
      <c r="I748" s="9">
        <f t="shared" si="104"/>
        <v>5</v>
      </c>
      <c r="J748" s="218">
        <v>0</v>
      </c>
      <c r="K748" s="183">
        <f t="shared" si="105"/>
        <v>0</v>
      </c>
      <c r="L748" s="186">
        <v>0.08</v>
      </c>
      <c r="M748" s="183">
        <f t="shared" si="106"/>
        <v>0</v>
      </c>
      <c r="N748" s="187"/>
      <c r="O748" s="187"/>
    </row>
    <row r="749" spans="1:15" s="43" customFormat="1">
      <c r="B749" s="2" t="s">
        <v>189</v>
      </c>
      <c r="C749" s="2"/>
      <c r="D749" s="2"/>
      <c r="E749" s="2"/>
      <c r="F749" s="2"/>
      <c r="G749" s="3"/>
      <c r="H749" s="3"/>
      <c r="J749" s="3" t="s">
        <v>24</v>
      </c>
      <c r="K749" s="184" t="e">
        <f>SUM(K743:K748)</f>
        <v>#DIV/0!</v>
      </c>
      <c r="L749" s="4"/>
      <c r="M749" s="184" t="e">
        <f>SUM(M743:M748)</f>
        <v>#DIV/0!</v>
      </c>
      <c r="N749" s="3"/>
      <c r="O749" s="3"/>
    </row>
    <row r="750" spans="1:15" s="44" customFormat="1">
      <c r="A750" s="5" t="s">
        <v>25</v>
      </c>
      <c r="B750" s="44" t="s">
        <v>283</v>
      </c>
      <c r="C750" s="29"/>
      <c r="D750" s="29"/>
      <c r="E750" s="29"/>
      <c r="F750" s="29"/>
      <c r="G750" s="196"/>
      <c r="H750" s="196"/>
      <c r="J750" s="196"/>
      <c r="K750" s="197"/>
      <c r="L750" s="23"/>
      <c r="M750" s="197"/>
      <c r="N750" s="38"/>
      <c r="O750" s="38"/>
    </row>
    <row r="751" spans="1:15" s="43" customFormat="1">
      <c r="A751" s="5" t="s">
        <v>25</v>
      </c>
      <c r="B751" s="6" t="s">
        <v>31</v>
      </c>
      <c r="C751" s="6"/>
      <c r="D751" s="6"/>
      <c r="E751" s="6"/>
      <c r="F751" s="6"/>
      <c r="G751" s="6"/>
      <c r="H751" s="6"/>
      <c r="I751" s="6"/>
      <c r="J751" s="5"/>
    </row>
    <row r="752" spans="1:15" s="43" customFormat="1">
      <c r="A752" s="5" t="s">
        <v>25</v>
      </c>
      <c r="B752" s="6" t="s">
        <v>103</v>
      </c>
      <c r="C752" s="6"/>
      <c r="D752" s="6"/>
      <c r="E752" s="6"/>
      <c r="F752" s="6"/>
      <c r="G752" s="6"/>
      <c r="H752" s="6"/>
      <c r="I752" s="6"/>
      <c r="J752" s="5"/>
      <c r="N752" s="6"/>
      <c r="O752" s="6"/>
    </row>
    <row r="753" spans="1:15" s="43" customFormat="1">
      <c r="A753" s="5" t="s">
        <v>25</v>
      </c>
      <c r="B753" s="189" t="s">
        <v>26</v>
      </c>
      <c r="C753" s="189"/>
      <c r="D753" s="189"/>
      <c r="E753" s="189"/>
      <c r="F753" s="189"/>
      <c r="G753" s="190"/>
      <c r="H753" s="190"/>
      <c r="I753" s="190"/>
      <c r="J753" s="191"/>
      <c r="K753" s="192"/>
      <c r="L753" s="192"/>
      <c r="M753" s="192"/>
      <c r="N753" s="190"/>
      <c r="O753" s="190"/>
    </row>
    <row r="754" spans="1:15" s="43" customFormat="1">
      <c r="B754" s="192" t="s">
        <v>108</v>
      </c>
      <c r="C754" s="192"/>
      <c r="D754" s="192"/>
      <c r="E754" s="192"/>
      <c r="F754" s="192"/>
      <c r="G754" s="192"/>
      <c r="H754" s="192"/>
      <c r="I754" s="192"/>
      <c r="J754" s="193"/>
      <c r="K754" s="192"/>
      <c r="L754" s="192"/>
      <c r="M754" s="192"/>
      <c r="N754" s="192"/>
      <c r="O754" s="192"/>
    </row>
    <row r="755" spans="1:15" s="43" customFormat="1" ht="28.8" customHeight="1">
      <c r="A755" s="5"/>
      <c r="B755" s="7"/>
      <c r="C755" s="7"/>
      <c r="D755" s="7"/>
      <c r="E755" s="7"/>
      <c r="F755" s="7"/>
      <c r="G755" s="7"/>
      <c r="H755" s="7"/>
      <c r="I755" s="7"/>
      <c r="J755" s="62"/>
      <c r="K755" s="7"/>
      <c r="L755" s="8"/>
      <c r="M755" s="8"/>
      <c r="N755" s="8"/>
      <c r="O755" s="8"/>
    </row>
    <row r="756" spans="1:15" s="43" customFormat="1">
      <c r="H756" s="12" t="s">
        <v>27</v>
      </c>
      <c r="I756" s="12"/>
      <c r="J756" s="46"/>
      <c r="K756" s="12"/>
      <c r="L756" s="12"/>
      <c r="M756" s="12"/>
      <c r="N756" s="12"/>
      <c r="O756" s="12"/>
    </row>
    <row r="757" spans="1:15">
      <c r="B757" s="271" t="s">
        <v>190</v>
      </c>
      <c r="C757" s="271"/>
      <c r="F757" s="269"/>
      <c r="G757" s="272"/>
      <c r="H757" s="269"/>
      <c r="I757" s="269"/>
      <c r="J757" s="273"/>
      <c r="K757" s="31"/>
      <c r="L757" s="269"/>
      <c r="M757" s="65"/>
      <c r="N757" s="245"/>
      <c r="O757" s="245"/>
    </row>
    <row r="758" spans="1:15" s="43" customFormat="1" ht="73.8" customHeight="1">
      <c r="A758" s="179" t="s">
        <v>0</v>
      </c>
      <c r="B758" s="179" t="s">
        <v>99</v>
      </c>
      <c r="C758" s="179" t="s">
        <v>98</v>
      </c>
      <c r="D758" s="180" t="s">
        <v>1</v>
      </c>
      <c r="E758" s="180" t="s">
        <v>2</v>
      </c>
      <c r="F758" s="180" t="s">
        <v>3</v>
      </c>
      <c r="G758" s="179" t="s">
        <v>4</v>
      </c>
      <c r="H758" s="179" t="s">
        <v>5</v>
      </c>
      <c r="I758" s="179" t="s">
        <v>104</v>
      </c>
      <c r="J758" s="181" t="s">
        <v>110</v>
      </c>
      <c r="K758" s="181" t="s">
        <v>105</v>
      </c>
      <c r="L758" s="179" t="s">
        <v>6</v>
      </c>
      <c r="M758" s="179" t="s">
        <v>96</v>
      </c>
      <c r="N758" s="179" t="s">
        <v>97</v>
      </c>
      <c r="O758" s="179" t="s">
        <v>7</v>
      </c>
    </row>
    <row r="759" spans="1:15" s="43" customFormat="1">
      <c r="A759" s="179" t="s">
        <v>8</v>
      </c>
      <c r="B759" s="179" t="s">
        <v>9</v>
      </c>
      <c r="C759" s="179" t="s">
        <v>10</v>
      </c>
      <c r="D759" s="179" t="s">
        <v>11</v>
      </c>
      <c r="E759" s="179" t="s">
        <v>12</v>
      </c>
      <c r="F759" s="179" t="s">
        <v>13</v>
      </c>
      <c r="G759" s="179" t="s">
        <v>14</v>
      </c>
      <c r="H759" s="179" t="s">
        <v>15</v>
      </c>
      <c r="I759" s="182" t="s">
        <v>16</v>
      </c>
      <c r="J759" s="179" t="s">
        <v>17</v>
      </c>
      <c r="K759" s="179" t="s">
        <v>18</v>
      </c>
      <c r="L759" s="179" t="s">
        <v>19</v>
      </c>
      <c r="M759" s="179" t="s">
        <v>20</v>
      </c>
      <c r="N759" s="179" t="s">
        <v>21</v>
      </c>
      <c r="O759" s="179" t="s">
        <v>100</v>
      </c>
    </row>
    <row r="760" spans="1:15" s="43" customFormat="1" ht="67.8" customHeight="1">
      <c r="A760" s="1" t="s">
        <v>22</v>
      </c>
      <c r="B760" s="77" t="s">
        <v>302</v>
      </c>
      <c r="C760" s="56" t="s">
        <v>39</v>
      </c>
      <c r="D760" s="56">
        <v>0</v>
      </c>
      <c r="E760" s="56">
        <v>60</v>
      </c>
      <c r="F760" s="56">
        <v>0</v>
      </c>
      <c r="G760" s="47">
        <f>D760+E760+F760</f>
        <v>60</v>
      </c>
      <c r="H760" s="185"/>
      <c r="I760" s="9" t="e">
        <f t="shared" ref="I760" si="108">ROUND(G760/H760,2)</f>
        <v>#DIV/0!</v>
      </c>
      <c r="J760" s="205">
        <v>0</v>
      </c>
      <c r="K760" s="183" t="e">
        <f t="shared" ref="K760" si="109">ROUND(I760*J760,2)</f>
        <v>#DIV/0!</v>
      </c>
      <c r="L760" s="186">
        <v>0.08</v>
      </c>
      <c r="M760" s="183" t="e">
        <f t="shared" ref="M760" si="110">ROUND(K760*L760+K760,2)</f>
        <v>#DIV/0!</v>
      </c>
      <c r="N760" s="187"/>
      <c r="O760" s="187"/>
    </row>
    <row r="761" spans="1:15" s="43" customFormat="1">
      <c r="B761" s="2" t="s">
        <v>23</v>
      </c>
      <c r="C761" s="2"/>
      <c r="D761" s="2"/>
      <c r="E761" s="2"/>
      <c r="F761" s="2"/>
      <c r="G761" s="3"/>
      <c r="H761" s="3"/>
      <c r="J761" s="3" t="s">
        <v>24</v>
      </c>
      <c r="K761" s="184" t="e">
        <f>SUM(K760:K760)</f>
        <v>#DIV/0!</v>
      </c>
      <c r="L761" s="4"/>
      <c r="M761" s="184" t="e">
        <f>SUM(M760:M760)</f>
        <v>#DIV/0!</v>
      </c>
      <c r="N761" s="3"/>
      <c r="O761" s="3"/>
    </row>
    <row r="762" spans="1:15" s="43" customFormat="1">
      <c r="A762" s="5" t="s">
        <v>25</v>
      </c>
      <c r="B762" s="6" t="s">
        <v>31</v>
      </c>
      <c r="C762" s="6"/>
      <c r="D762" s="6"/>
      <c r="E762" s="6"/>
      <c r="F762" s="6"/>
      <c r="G762" s="6"/>
      <c r="H762" s="6"/>
      <c r="I762" s="6"/>
      <c r="J762" s="5"/>
    </row>
    <row r="763" spans="1:15" s="43" customFormat="1">
      <c r="A763" s="5" t="s">
        <v>25</v>
      </c>
      <c r="B763" s="6" t="s">
        <v>103</v>
      </c>
      <c r="C763" s="6"/>
      <c r="D763" s="6"/>
      <c r="E763" s="6"/>
      <c r="F763" s="6"/>
      <c r="G763" s="6"/>
      <c r="H763" s="6"/>
      <c r="I763" s="6"/>
      <c r="J763" s="5"/>
      <c r="N763" s="6"/>
      <c r="O763" s="6"/>
    </row>
    <row r="764" spans="1:15" s="43" customFormat="1">
      <c r="A764" s="5" t="s">
        <v>25</v>
      </c>
      <c r="B764" s="189" t="s">
        <v>26</v>
      </c>
      <c r="C764" s="189"/>
      <c r="D764" s="189"/>
      <c r="E764" s="189"/>
      <c r="F764" s="189"/>
      <c r="G764" s="190"/>
      <c r="H764" s="190"/>
      <c r="I764" s="190"/>
      <c r="J764" s="191"/>
      <c r="K764" s="192"/>
      <c r="L764" s="192"/>
      <c r="M764" s="192"/>
      <c r="N764" s="190"/>
      <c r="O764" s="190"/>
    </row>
    <row r="765" spans="1:15" s="43" customFormat="1">
      <c r="B765" s="192" t="s">
        <v>108</v>
      </c>
      <c r="C765" s="192"/>
      <c r="D765" s="192"/>
      <c r="E765" s="192"/>
      <c r="F765" s="192"/>
      <c r="G765" s="192"/>
      <c r="H765" s="192"/>
      <c r="I765" s="192"/>
      <c r="J765" s="193"/>
      <c r="K765" s="192"/>
      <c r="L765" s="192"/>
      <c r="M765" s="192"/>
      <c r="N765" s="192"/>
      <c r="O765" s="192"/>
    </row>
    <row r="766" spans="1:15" s="43" customFormat="1" ht="29.4" customHeight="1">
      <c r="A766" s="5"/>
      <c r="B766" s="7"/>
      <c r="C766" s="7"/>
      <c r="D766" s="7"/>
      <c r="E766" s="7"/>
      <c r="F766" s="7"/>
      <c r="G766" s="7"/>
      <c r="H766" s="7"/>
      <c r="I766" s="7"/>
      <c r="J766" s="62"/>
      <c r="K766" s="7"/>
      <c r="L766" s="8"/>
      <c r="M766" s="8"/>
      <c r="N766" s="8"/>
      <c r="O766" s="8"/>
    </row>
    <row r="767" spans="1:15" s="43" customFormat="1">
      <c r="H767" s="12" t="s">
        <v>27</v>
      </c>
      <c r="I767" s="12"/>
      <c r="J767" s="46"/>
      <c r="K767" s="12"/>
      <c r="L767" s="12"/>
      <c r="M767" s="12"/>
      <c r="N767" s="12"/>
      <c r="O767" s="12"/>
    </row>
    <row r="768" spans="1:15">
      <c r="B768" s="271" t="s">
        <v>191</v>
      </c>
      <c r="C768" s="271"/>
      <c r="F768" s="269"/>
      <c r="G768" s="272"/>
      <c r="H768" s="274"/>
      <c r="I768" s="31"/>
      <c r="J768" s="275"/>
      <c r="K768" s="126"/>
    </row>
    <row r="769" spans="1:15" ht="73.8" customHeight="1">
      <c r="A769" s="179" t="s">
        <v>0</v>
      </c>
      <c r="B769" s="179" t="s">
        <v>99</v>
      </c>
      <c r="C769" s="179" t="s">
        <v>98</v>
      </c>
      <c r="D769" s="180" t="s">
        <v>1</v>
      </c>
      <c r="E769" s="180" t="s">
        <v>2</v>
      </c>
      <c r="F769" s="180" t="s">
        <v>3</v>
      </c>
      <c r="G769" s="179" t="s">
        <v>4</v>
      </c>
      <c r="H769" s="179" t="s">
        <v>5</v>
      </c>
      <c r="I769" s="179" t="s">
        <v>104</v>
      </c>
      <c r="J769" s="181" t="s">
        <v>110</v>
      </c>
      <c r="K769" s="181" t="s">
        <v>105</v>
      </c>
      <c r="L769" s="179" t="s">
        <v>6</v>
      </c>
      <c r="M769" s="179" t="s">
        <v>96</v>
      </c>
      <c r="N769" s="179" t="s">
        <v>97</v>
      </c>
      <c r="O769" s="179" t="s">
        <v>7</v>
      </c>
    </row>
    <row r="770" spans="1:15">
      <c r="A770" s="179" t="s">
        <v>8</v>
      </c>
      <c r="B770" s="179" t="s">
        <v>9</v>
      </c>
      <c r="C770" s="179" t="s">
        <v>10</v>
      </c>
      <c r="D770" s="179" t="s">
        <v>11</v>
      </c>
      <c r="E770" s="179" t="s">
        <v>12</v>
      </c>
      <c r="F770" s="179" t="s">
        <v>13</v>
      </c>
      <c r="G770" s="179" t="s">
        <v>14</v>
      </c>
      <c r="H770" s="179" t="s">
        <v>15</v>
      </c>
      <c r="I770" s="182" t="s">
        <v>16</v>
      </c>
      <c r="J770" s="179" t="s">
        <v>17</v>
      </c>
      <c r="K770" s="179" t="s">
        <v>18</v>
      </c>
      <c r="L770" s="179" t="s">
        <v>19</v>
      </c>
      <c r="M770" s="179" t="s">
        <v>20</v>
      </c>
      <c r="N770" s="179" t="s">
        <v>21</v>
      </c>
      <c r="O770" s="179" t="s">
        <v>100</v>
      </c>
    </row>
    <row r="771" spans="1:15" s="21" customFormat="1" ht="61.2">
      <c r="A771" s="10" t="s">
        <v>22</v>
      </c>
      <c r="B771" s="77" t="s">
        <v>284</v>
      </c>
      <c r="C771" s="56" t="s">
        <v>39</v>
      </c>
      <c r="D771" s="56">
        <v>0</v>
      </c>
      <c r="E771" s="56">
        <v>72</v>
      </c>
      <c r="F771" s="56">
        <v>0</v>
      </c>
      <c r="G771" s="47">
        <v>72</v>
      </c>
      <c r="H771" s="185"/>
      <c r="I771" s="222" t="e">
        <f t="shared" ref="I771" si="111">ROUND(G771/H771,2)</f>
        <v>#DIV/0!</v>
      </c>
      <c r="J771" s="214">
        <v>0</v>
      </c>
      <c r="K771" s="219" t="e">
        <f t="shared" ref="K771" si="112">ROUND(I771*J771,2)</f>
        <v>#DIV/0!</v>
      </c>
      <c r="L771" s="221">
        <v>0.08</v>
      </c>
      <c r="M771" s="220" t="e">
        <f t="shared" ref="M771" si="113">ROUND(K771*L771+K771,2)</f>
        <v>#DIV/0!</v>
      </c>
      <c r="N771" s="187"/>
      <c r="O771" s="187"/>
    </row>
    <row r="772" spans="1:15" s="21" customFormat="1">
      <c r="A772" s="22"/>
      <c r="B772" s="88" t="s">
        <v>23</v>
      </c>
      <c r="C772" s="30"/>
      <c r="D772" s="22"/>
      <c r="E772" s="22"/>
      <c r="F772" s="22"/>
      <c r="G772" s="22"/>
      <c r="H772" s="22"/>
      <c r="I772" s="23"/>
      <c r="J772" s="3" t="s">
        <v>24</v>
      </c>
      <c r="K772" s="184" t="e">
        <f>SUM(K771:K771)</f>
        <v>#DIV/0!</v>
      </c>
      <c r="L772" s="4"/>
      <c r="M772" s="184" t="e">
        <f>SUM(M771:M771)</f>
        <v>#DIV/0!</v>
      </c>
    </row>
    <row r="773" spans="1:15" s="43" customFormat="1">
      <c r="A773" s="5" t="s">
        <v>25</v>
      </c>
      <c r="B773" s="6" t="s">
        <v>31</v>
      </c>
      <c r="C773" s="6"/>
      <c r="D773" s="6"/>
      <c r="E773" s="6"/>
      <c r="F773" s="6"/>
      <c r="G773" s="6"/>
      <c r="H773" s="6"/>
      <c r="I773" s="6"/>
      <c r="J773" s="5"/>
    </row>
    <row r="774" spans="1:15" s="43" customFormat="1">
      <c r="A774" s="5" t="s">
        <v>25</v>
      </c>
      <c r="B774" s="6" t="s">
        <v>103</v>
      </c>
      <c r="C774" s="6"/>
      <c r="D774" s="6"/>
      <c r="E774" s="6"/>
      <c r="F774" s="6"/>
      <c r="G774" s="6"/>
      <c r="H774" s="6"/>
      <c r="I774" s="6"/>
      <c r="J774" s="5"/>
      <c r="N774" s="6"/>
      <c r="O774" s="6"/>
    </row>
    <row r="775" spans="1:15" s="43" customFormat="1">
      <c r="A775" s="5" t="s">
        <v>25</v>
      </c>
      <c r="B775" s="189" t="s">
        <v>26</v>
      </c>
      <c r="C775" s="189"/>
      <c r="D775" s="189"/>
      <c r="E775" s="189"/>
      <c r="F775" s="189"/>
      <c r="G775" s="190"/>
      <c r="H775" s="190"/>
      <c r="I775" s="190"/>
      <c r="J775" s="191"/>
      <c r="K775" s="192"/>
      <c r="L775" s="192"/>
      <c r="M775" s="192"/>
      <c r="N775" s="190"/>
      <c r="O775" s="190"/>
    </row>
    <row r="776" spans="1:15" s="43" customFormat="1">
      <c r="B776" s="192" t="s">
        <v>108</v>
      </c>
      <c r="C776" s="192"/>
      <c r="D776" s="192"/>
      <c r="E776" s="192"/>
      <c r="F776" s="192"/>
      <c r="G776" s="192"/>
      <c r="H776" s="192"/>
      <c r="I776" s="192"/>
      <c r="J776" s="193"/>
      <c r="K776" s="192"/>
      <c r="L776" s="192"/>
      <c r="M776" s="192"/>
      <c r="N776" s="192"/>
      <c r="O776" s="192"/>
    </row>
    <row r="777" spans="1:15" s="43" customFormat="1" ht="20.399999999999999" customHeight="1">
      <c r="A777" s="5"/>
      <c r="B777" s="7"/>
      <c r="C777" s="7"/>
      <c r="D777" s="7"/>
      <c r="E777" s="7"/>
      <c r="F777" s="7"/>
      <c r="G777" s="7"/>
      <c r="H777" s="7"/>
      <c r="I777" s="7"/>
      <c r="J777" s="62"/>
      <c r="K777" s="7"/>
      <c r="L777" s="8"/>
      <c r="M777" s="8"/>
      <c r="N777" s="8"/>
      <c r="O777" s="8"/>
    </row>
    <row r="778" spans="1:15" s="43" customFormat="1">
      <c r="H778" s="12" t="s">
        <v>27</v>
      </c>
      <c r="I778" s="12"/>
      <c r="J778" s="46"/>
      <c r="K778" s="12"/>
      <c r="L778" s="12"/>
      <c r="M778" s="12"/>
      <c r="N778" s="12"/>
      <c r="O778" s="12"/>
    </row>
    <row r="779" spans="1:15">
      <c r="B779" s="151" t="s">
        <v>192</v>
      </c>
      <c r="C779" s="151"/>
      <c r="G779" s="92"/>
      <c r="H779" s="133"/>
      <c r="I779" s="133"/>
      <c r="K779" s="133"/>
      <c r="L779" s="252"/>
      <c r="M779" s="243"/>
      <c r="N779" s="245"/>
      <c r="O779" s="245"/>
    </row>
    <row r="780" spans="1:15" s="43" customFormat="1" ht="73.8" customHeight="1">
      <c r="A780" s="179" t="s">
        <v>0</v>
      </c>
      <c r="B780" s="179" t="s">
        <v>99</v>
      </c>
      <c r="C780" s="179" t="s">
        <v>98</v>
      </c>
      <c r="D780" s="180" t="s">
        <v>1</v>
      </c>
      <c r="E780" s="180" t="s">
        <v>2</v>
      </c>
      <c r="F780" s="180" t="s">
        <v>3</v>
      </c>
      <c r="G780" s="179" t="s">
        <v>4</v>
      </c>
      <c r="H780" s="179" t="s">
        <v>5</v>
      </c>
      <c r="I780" s="179" t="s">
        <v>104</v>
      </c>
      <c r="J780" s="181" t="s">
        <v>110</v>
      </c>
      <c r="K780" s="181" t="s">
        <v>105</v>
      </c>
      <c r="L780" s="179" t="s">
        <v>6</v>
      </c>
      <c r="M780" s="179" t="s">
        <v>96</v>
      </c>
      <c r="N780" s="179" t="s">
        <v>97</v>
      </c>
      <c r="O780" s="179" t="s">
        <v>7</v>
      </c>
    </row>
    <row r="781" spans="1:15" s="43" customFormat="1">
      <c r="A781" s="179" t="s">
        <v>8</v>
      </c>
      <c r="B781" s="179" t="s">
        <v>9</v>
      </c>
      <c r="C781" s="179" t="s">
        <v>10</v>
      </c>
      <c r="D781" s="179" t="s">
        <v>11</v>
      </c>
      <c r="E781" s="179" t="s">
        <v>12</v>
      </c>
      <c r="F781" s="179" t="s">
        <v>13</v>
      </c>
      <c r="G781" s="179" t="s">
        <v>14</v>
      </c>
      <c r="H781" s="179" t="s">
        <v>15</v>
      </c>
      <c r="I781" s="182" t="s">
        <v>16</v>
      </c>
      <c r="J781" s="179" t="s">
        <v>17</v>
      </c>
      <c r="K781" s="179" t="s">
        <v>18</v>
      </c>
      <c r="L781" s="179" t="s">
        <v>19</v>
      </c>
      <c r="M781" s="179" t="s">
        <v>20</v>
      </c>
      <c r="N781" s="179" t="s">
        <v>21</v>
      </c>
      <c r="O781" s="179" t="s">
        <v>100</v>
      </c>
    </row>
    <row r="782" spans="1:15" s="43" customFormat="1" ht="27.6" customHeight="1">
      <c r="A782" s="1" t="s">
        <v>22</v>
      </c>
      <c r="B782" s="77" t="s">
        <v>303</v>
      </c>
      <c r="C782" s="56" t="s">
        <v>39</v>
      </c>
      <c r="D782" s="56">
        <v>100</v>
      </c>
      <c r="E782" s="57">
        <v>40000</v>
      </c>
      <c r="F782" s="56">
        <v>0</v>
      </c>
      <c r="G782" s="47">
        <f>D782+E782+F782</f>
        <v>40100</v>
      </c>
      <c r="H782" s="185"/>
      <c r="I782" s="9" t="e">
        <f t="shared" ref="I782" si="114">ROUND(G782/H782,2)</f>
        <v>#DIV/0!</v>
      </c>
      <c r="J782" s="205">
        <v>0</v>
      </c>
      <c r="K782" s="183" t="e">
        <f t="shared" ref="K782" si="115">ROUND(I782*J782,2)</f>
        <v>#DIV/0!</v>
      </c>
      <c r="L782" s="223">
        <v>0.23</v>
      </c>
      <c r="M782" s="183" t="e">
        <f t="shared" ref="M782" si="116">ROUND(K782*L782+K782,2)</f>
        <v>#DIV/0!</v>
      </c>
      <c r="N782" s="187"/>
      <c r="O782" s="187"/>
    </row>
    <row r="783" spans="1:15" s="43" customFormat="1">
      <c r="B783" s="2" t="s">
        <v>23</v>
      </c>
      <c r="C783" s="2"/>
      <c r="D783" s="2"/>
      <c r="E783" s="2"/>
      <c r="F783" s="2"/>
      <c r="G783" s="3"/>
      <c r="H783" s="3"/>
      <c r="J783" s="3" t="s">
        <v>24</v>
      </c>
      <c r="K783" s="184" t="e">
        <f>SUM(K782:K782)</f>
        <v>#DIV/0!</v>
      </c>
      <c r="L783" s="4"/>
      <c r="M783" s="184" t="e">
        <f>SUM(M782:M782)</f>
        <v>#DIV/0!</v>
      </c>
      <c r="N783" s="3"/>
      <c r="O783" s="3"/>
    </row>
    <row r="784" spans="1:15" s="43" customFormat="1">
      <c r="A784" s="5" t="s">
        <v>25</v>
      </c>
      <c r="B784" s="6" t="s">
        <v>31</v>
      </c>
      <c r="C784" s="6"/>
      <c r="D784" s="6"/>
      <c r="E784" s="6"/>
      <c r="F784" s="6"/>
      <c r="G784" s="6"/>
      <c r="H784" s="6"/>
      <c r="I784" s="6"/>
      <c r="J784" s="5"/>
    </row>
    <row r="785" spans="1:15" s="43" customFormat="1">
      <c r="A785" s="5" t="s">
        <v>25</v>
      </c>
      <c r="B785" s="6" t="s">
        <v>103</v>
      </c>
      <c r="C785" s="6"/>
      <c r="D785" s="6"/>
      <c r="E785" s="6"/>
      <c r="F785" s="6"/>
      <c r="G785" s="6"/>
      <c r="H785" s="6"/>
      <c r="I785" s="6"/>
      <c r="J785" s="5"/>
      <c r="N785" s="6"/>
      <c r="O785" s="6"/>
    </row>
    <row r="786" spans="1:15" s="43" customFormat="1">
      <c r="A786" s="5" t="s">
        <v>25</v>
      </c>
      <c r="B786" s="189" t="s">
        <v>26</v>
      </c>
      <c r="C786" s="189"/>
      <c r="D786" s="189"/>
      <c r="E786" s="189"/>
      <c r="F786" s="189"/>
      <c r="G786" s="190"/>
      <c r="H786" s="190"/>
      <c r="I786" s="190"/>
      <c r="J786" s="191"/>
      <c r="K786" s="192"/>
      <c r="L786" s="192"/>
      <c r="M786" s="192"/>
      <c r="N786" s="190"/>
      <c r="O786" s="190"/>
    </row>
    <row r="787" spans="1:15" s="43" customFormat="1">
      <c r="B787" s="192" t="s">
        <v>108</v>
      </c>
      <c r="C787" s="192"/>
      <c r="D787" s="192"/>
      <c r="E787" s="192"/>
      <c r="F787" s="192"/>
      <c r="G787" s="192"/>
      <c r="H787" s="192"/>
      <c r="I787" s="192"/>
      <c r="J787" s="193"/>
      <c r="K787" s="192"/>
      <c r="L787" s="192"/>
      <c r="M787" s="192"/>
      <c r="N787" s="192"/>
      <c r="O787" s="192"/>
    </row>
    <row r="788" spans="1:15" s="43" customFormat="1" ht="24.6" customHeight="1">
      <c r="A788" s="5"/>
      <c r="B788" s="7"/>
      <c r="C788" s="7"/>
      <c r="D788" s="7"/>
      <c r="E788" s="7"/>
      <c r="F788" s="7"/>
      <c r="G788" s="7"/>
      <c r="H788" s="7"/>
      <c r="I788" s="7"/>
      <c r="J788" s="62"/>
      <c r="K788" s="7"/>
      <c r="L788" s="8"/>
      <c r="M788" s="8"/>
      <c r="N788" s="8"/>
      <c r="O788" s="8"/>
    </row>
    <row r="789" spans="1:15" s="43" customFormat="1">
      <c r="H789" s="12" t="s">
        <v>27</v>
      </c>
      <c r="I789" s="12"/>
      <c r="J789" s="46"/>
      <c r="K789" s="12"/>
      <c r="L789" s="12"/>
      <c r="M789" s="12"/>
      <c r="N789" s="12"/>
      <c r="O789" s="12"/>
    </row>
    <row r="790" spans="1:15">
      <c r="B790" s="264" t="s">
        <v>193</v>
      </c>
      <c r="C790" s="270"/>
      <c r="D790" s="270"/>
      <c r="E790" s="356"/>
      <c r="F790" s="356"/>
      <c r="G790" s="356"/>
      <c r="H790" s="267"/>
      <c r="I790" s="267"/>
      <c r="J790" s="268"/>
      <c r="K790" s="35"/>
      <c r="L790" s="269"/>
      <c r="M790" s="243"/>
      <c r="N790" s="245"/>
      <c r="O790" s="245"/>
    </row>
    <row r="791" spans="1:15" s="43" customFormat="1" ht="73.8" customHeight="1">
      <c r="A791" s="179" t="s">
        <v>0</v>
      </c>
      <c r="B791" s="179" t="s">
        <v>99</v>
      </c>
      <c r="C791" s="179" t="s">
        <v>98</v>
      </c>
      <c r="D791" s="180" t="s">
        <v>1</v>
      </c>
      <c r="E791" s="180" t="s">
        <v>2</v>
      </c>
      <c r="F791" s="180" t="s">
        <v>3</v>
      </c>
      <c r="G791" s="179" t="s">
        <v>4</v>
      </c>
      <c r="H791" s="179" t="s">
        <v>5</v>
      </c>
      <c r="I791" s="179" t="s">
        <v>104</v>
      </c>
      <c r="J791" s="181" t="s">
        <v>110</v>
      </c>
      <c r="K791" s="181" t="s">
        <v>105</v>
      </c>
      <c r="L791" s="179" t="s">
        <v>6</v>
      </c>
      <c r="M791" s="179" t="s">
        <v>96</v>
      </c>
      <c r="N791" s="179" t="s">
        <v>97</v>
      </c>
      <c r="O791" s="179" t="s">
        <v>7</v>
      </c>
    </row>
    <row r="792" spans="1:15" s="43" customFormat="1">
      <c r="A792" s="179" t="s">
        <v>8</v>
      </c>
      <c r="B792" s="179" t="s">
        <v>9</v>
      </c>
      <c r="C792" s="179" t="s">
        <v>10</v>
      </c>
      <c r="D792" s="179" t="s">
        <v>11</v>
      </c>
      <c r="E792" s="179" t="s">
        <v>12</v>
      </c>
      <c r="F792" s="179" t="s">
        <v>13</v>
      </c>
      <c r="G792" s="179" t="s">
        <v>14</v>
      </c>
      <c r="H792" s="179" t="s">
        <v>15</v>
      </c>
      <c r="I792" s="182" t="s">
        <v>16</v>
      </c>
      <c r="J792" s="179" t="s">
        <v>17</v>
      </c>
      <c r="K792" s="179" t="s">
        <v>18</v>
      </c>
      <c r="L792" s="179" t="s">
        <v>19</v>
      </c>
      <c r="M792" s="179" t="s">
        <v>20</v>
      </c>
      <c r="N792" s="179" t="s">
        <v>21</v>
      </c>
      <c r="O792" s="179" t="s">
        <v>100</v>
      </c>
    </row>
    <row r="793" spans="1:15" s="43" customFormat="1" ht="27">
      <c r="A793" s="1" t="s">
        <v>22</v>
      </c>
      <c r="B793" s="318" t="s">
        <v>435</v>
      </c>
      <c r="C793" s="89" t="s">
        <v>39</v>
      </c>
      <c r="D793" s="66">
        <v>0</v>
      </c>
      <c r="E793" s="66">
        <v>100</v>
      </c>
      <c r="F793" s="66">
        <v>3000</v>
      </c>
      <c r="G793" s="47">
        <f>D793+E793+F793</f>
        <v>3100</v>
      </c>
      <c r="H793" s="320">
        <v>1</v>
      </c>
      <c r="I793" s="9">
        <f t="shared" ref="I793:I804" si="117">ROUND(G793/H793,2)</f>
        <v>3100</v>
      </c>
      <c r="J793" s="339">
        <v>0</v>
      </c>
      <c r="K793" s="183">
        <f t="shared" ref="K793:K804" si="118">ROUND(I793*J793,2)</f>
        <v>0</v>
      </c>
      <c r="L793" s="223">
        <v>0.08</v>
      </c>
      <c r="M793" s="183">
        <f t="shared" ref="M793:M804" si="119">ROUND(K793*L793+K793,2)</f>
        <v>0</v>
      </c>
      <c r="N793" s="187"/>
      <c r="O793" s="187"/>
    </row>
    <row r="794" spans="1:15" s="43" customFormat="1" ht="27">
      <c r="A794" s="1" t="s">
        <v>28</v>
      </c>
      <c r="B794" s="318" t="s">
        <v>436</v>
      </c>
      <c r="C794" s="89" t="s">
        <v>39</v>
      </c>
      <c r="D794" s="66">
        <v>0</v>
      </c>
      <c r="E794" s="70">
        <v>1100</v>
      </c>
      <c r="F794" s="66">
        <v>500</v>
      </c>
      <c r="G794" s="47">
        <f t="shared" ref="G794:G804" si="120">D794+E794+F794</f>
        <v>1600</v>
      </c>
      <c r="H794" s="320">
        <v>1</v>
      </c>
      <c r="I794" s="9">
        <f t="shared" si="117"/>
        <v>1600</v>
      </c>
      <c r="J794" s="339">
        <v>0</v>
      </c>
      <c r="K794" s="183">
        <f t="shared" si="118"/>
        <v>0</v>
      </c>
      <c r="L794" s="223">
        <v>0.08</v>
      </c>
      <c r="M794" s="183">
        <f t="shared" si="119"/>
        <v>0</v>
      </c>
      <c r="N794" s="187"/>
      <c r="O794" s="187"/>
    </row>
    <row r="795" spans="1:15" s="43" customFormat="1" ht="27">
      <c r="A795" s="1" t="s">
        <v>29</v>
      </c>
      <c r="B795" s="318" t="s">
        <v>437</v>
      </c>
      <c r="C795" s="89" t="s">
        <v>39</v>
      </c>
      <c r="D795" s="66">
        <v>0</v>
      </c>
      <c r="E795" s="66">
        <v>600</v>
      </c>
      <c r="F795" s="66">
        <v>300</v>
      </c>
      <c r="G795" s="47">
        <f t="shared" si="120"/>
        <v>900</v>
      </c>
      <c r="H795" s="320">
        <v>1</v>
      </c>
      <c r="I795" s="9">
        <f t="shared" si="117"/>
        <v>900</v>
      </c>
      <c r="J795" s="339">
        <v>0</v>
      </c>
      <c r="K795" s="183">
        <f t="shared" si="118"/>
        <v>0</v>
      </c>
      <c r="L795" s="223">
        <v>0.08</v>
      </c>
      <c r="M795" s="183">
        <f t="shared" si="119"/>
        <v>0</v>
      </c>
      <c r="N795" s="187"/>
      <c r="O795" s="187"/>
    </row>
    <row r="796" spans="1:15" s="43" customFormat="1" ht="18">
      <c r="A796" s="1" t="s">
        <v>30</v>
      </c>
      <c r="B796" s="318" t="s">
        <v>438</v>
      </c>
      <c r="C796" s="89" t="s">
        <v>39</v>
      </c>
      <c r="D796" s="66">
        <v>0</v>
      </c>
      <c r="E796" s="66">
        <v>200</v>
      </c>
      <c r="F796" s="66">
        <v>500</v>
      </c>
      <c r="G796" s="47">
        <f t="shared" si="120"/>
        <v>700</v>
      </c>
      <c r="H796" s="320">
        <v>1</v>
      </c>
      <c r="I796" s="9">
        <f t="shared" si="117"/>
        <v>700</v>
      </c>
      <c r="J796" s="339">
        <v>0</v>
      </c>
      <c r="K796" s="183">
        <f t="shared" si="118"/>
        <v>0</v>
      </c>
      <c r="L796" s="223">
        <v>0.08</v>
      </c>
      <c r="M796" s="183">
        <f t="shared" si="119"/>
        <v>0</v>
      </c>
      <c r="N796" s="187"/>
      <c r="O796" s="187"/>
    </row>
    <row r="797" spans="1:15" s="43" customFormat="1" ht="18">
      <c r="A797" s="1" t="s">
        <v>32</v>
      </c>
      <c r="B797" s="318" t="s">
        <v>439</v>
      </c>
      <c r="C797" s="89" t="s">
        <v>39</v>
      </c>
      <c r="D797" s="66">
        <v>0</v>
      </c>
      <c r="E797" s="66">
        <v>50</v>
      </c>
      <c r="F797" s="66">
        <v>200</v>
      </c>
      <c r="G797" s="47">
        <f t="shared" si="120"/>
        <v>250</v>
      </c>
      <c r="H797" s="320">
        <v>1</v>
      </c>
      <c r="I797" s="9">
        <f t="shared" si="117"/>
        <v>250</v>
      </c>
      <c r="J797" s="339">
        <v>0</v>
      </c>
      <c r="K797" s="183">
        <f t="shared" si="118"/>
        <v>0</v>
      </c>
      <c r="L797" s="223">
        <v>0.08</v>
      </c>
      <c r="M797" s="183">
        <f t="shared" si="119"/>
        <v>0</v>
      </c>
      <c r="N797" s="187"/>
      <c r="O797" s="187"/>
    </row>
    <row r="798" spans="1:15" s="43" customFormat="1" ht="27">
      <c r="A798" s="1" t="s">
        <v>33</v>
      </c>
      <c r="B798" s="318" t="s">
        <v>440</v>
      </c>
      <c r="C798" s="89" t="s">
        <v>39</v>
      </c>
      <c r="D798" s="66">
        <v>0</v>
      </c>
      <c r="E798" s="66">
        <v>70</v>
      </c>
      <c r="F798" s="66">
        <v>50</v>
      </c>
      <c r="G798" s="47">
        <f t="shared" si="120"/>
        <v>120</v>
      </c>
      <c r="H798" s="320">
        <v>1</v>
      </c>
      <c r="I798" s="9">
        <f t="shared" si="117"/>
        <v>120</v>
      </c>
      <c r="J798" s="339">
        <v>0</v>
      </c>
      <c r="K798" s="183">
        <f t="shared" si="118"/>
        <v>0</v>
      </c>
      <c r="L798" s="223">
        <v>0.08</v>
      </c>
      <c r="M798" s="183">
        <f t="shared" si="119"/>
        <v>0</v>
      </c>
      <c r="N798" s="187"/>
      <c r="O798" s="187"/>
    </row>
    <row r="799" spans="1:15" s="43" customFormat="1" ht="27">
      <c r="A799" s="1" t="s">
        <v>34</v>
      </c>
      <c r="B799" s="318" t="s">
        <v>441</v>
      </c>
      <c r="C799" s="89" t="s">
        <v>39</v>
      </c>
      <c r="D799" s="66">
        <v>0</v>
      </c>
      <c r="E799" s="66">
        <v>50</v>
      </c>
      <c r="F799" s="66">
        <v>100</v>
      </c>
      <c r="G799" s="47">
        <f t="shared" si="120"/>
        <v>150</v>
      </c>
      <c r="H799" s="320">
        <v>1</v>
      </c>
      <c r="I799" s="9">
        <f t="shared" si="117"/>
        <v>150</v>
      </c>
      <c r="J799" s="339">
        <v>0</v>
      </c>
      <c r="K799" s="183">
        <f t="shared" si="118"/>
        <v>0</v>
      </c>
      <c r="L799" s="223">
        <v>0.08</v>
      </c>
      <c r="M799" s="183">
        <f t="shared" si="119"/>
        <v>0</v>
      </c>
      <c r="N799" s="187"/>
      <c r="O799" s="187"/>
    </row>
    <row r="800" spans="1:15" s="43" customFormat="1" ht="27">
      <c r="A800" s="1" t="s">
        <v>35</v>
      </c>
      <c r="B800" s="318" t="s">
        <v>442</v>
      </c>
      <c r="C800" s="89" t="s">
        <v>39</v>
      </c>
      <c r="D800" s="66">
        <v>0</v>
      </c>
      <c r="E800" s="66">
        <v>500</v>
      </c>
      <c r="F800" s="66">
        <v>600</v>
      </c>
      <c r="G800" s="47">
        <f t="shared" si="120"/>
        <v>1100</v>
      </c>
      <c r="H800" s="320">
        <v>1</v>
      </c>
      <c r="I800" s="9">
        <f t="shared" si="117"/>
        <v>1100</v>
      </c>
      <c r="J800" s="339">
        <v>0</v>
      </c>
      <c r="K800" s="183">
        <f t="shared" si="118"/>
        <v>0</v>
      </c>
      <c r="L800" s="223">
        <v>0.08</v>
      </c>
      <c r="M800" s="183">
        <f t="shared" si="119"/>
        <v>0</v>
      </c>
      <c r="N800" s="187"/>
      <c r="O800" s="187"/>
    </row>
    <row r="801" spans="1:15" s="43" customFormat="1" ht="27">
      <c r="A801" s="1" t="s">
        <v>36</v>
      </c>
      <c r="B801" s="318" t="s">
        <v>443</v>
      </c>
      <c r="C801" s="89" t="s">
        <v>39</v>
      </c>
      <c r="D801" s="66">
        <v>0</v>
      </c>
      <c r="E801" s="66">
        <v>200</v>
      </c>
      <c r="F801" s="66">
        <v>400</v>
      </c>
      <c r="G801" s="47">
        <f t="shared" si="120"/>
        <v>600</v>
      </c>
      <c r="H801" s="320">
        <v>1</v>
      </c>
      <c r="I801" s="9">
        <f t="shared" si="117"/>
        <v>600</v>
      </c>
      <c r="J801" s="339">
        <v>0</v>
      </c>
      <c r="K801" s="183">
        <f t="shared" si="118"/>
        <v>0</v>
      </c>
      <c r="L801" s="223">
        <v>0.08</v>
      </c>
      <c r="M801" s="183">
        <f t="shared" si="119"/>
        <v>0</v>
      </c>
      <c r="N801" s="187"/>
      <c r="O801" s="187"/>
    </row>
    <row r="802" spans="1:15" s="43" customFormat="1" ht="27">
      <c r="A802" s="1" t="s">
        <v>37</v>
      </c>
      <c r="B802" s="318" t="s">
        <v>444</v>
      </c>
      <c r="C802" s="89" t="s">
        <v>39</v>
      </c>
      <c r="D802" s="66">
        <v>0</v>
      </c>
      <c r="E802" s="66">
        <v>200</v>
      </c>
      <c r="F802" s="66">
        <v>200</v>
      </c>
      <c r="G802" s="47">
        <f t="shared" si="120"/>
        <v>400</v>
      </c>
      <c r="H802" s="320">
        <v>1</v>
      </c>
      <c r="I802" s="9">
        <f t="shared" si="117"/>
        <v>400</v>
      </c>
      <c r="J802" s="339">
        <v>0</v>
      </c>
      <c r="K802" s="183">
        <f t="shared" si="118"/>
        <v>0</v>
      </c>
      <c r="L802" s="223">
        <v>0.08</v>
      </c>
      <c r="M802" s="183">
        <f t="shared" si="119"/>
        <v>0</v>
      </c>
      <c r="N802" s="187"/>
      <c r="O802" s="187"/>
    </row>
    <row r="803" spans="1:15" s="43" customFormat="1" ht="27">
      <c r="A803" s="1" t="s">
        <v>38</v>
      </c>
      <c r="B803" s="318" t="s">
        <v>445</v>
      </c>
      <c r="C803" s="89" t="s">
        <v>39</v>
      </c>
      <c r="D803" s="66">
        <v>0</v>
      </c>
      <c r="E803" s="66">
        <v>50</v>
      </c>
      <c r="F803" s="66">
        <v>50</v>
      </c>
      <c r="G803" s="47">
        <f t="shared" si="120"/>
        <v>100</v>
      </c>
      <c r="H803" s="320">
        <v>1</v>
      </c>
      <c r="I803" s="9">
        <f t="shared" si="117"/>
        <v>100</v>
      </c>
      <c r="J803" s="339">
        <v>0</v>
      </c>
      <c r="K803" s="183">
        <f t="shared" si="118"/>
        <v>0</v>
      </c>
      <c r="L803" s="223">
        <v>0.08</v>
      </c>
      <c r="M803" s="183">
        <f t="shared" si="119"/>
        <v>0</v>
      </c>
      <c r="N803" s="187"/>
      <c r="O803" s="187"/>
    </row>
    <row r="804" spans="1:15" s="43" customFormat="1" ht="36">
      <c r="A804" s="1" t="s">
        <v>51</v>
      </c>
      <c r="B804" s="318" t="s">
        <v>446</v>
      </c>
      <c r="C804" s="89" t="s">
        <v>39</v>
      </c>
      <c r="D804" s="66">
        <v>0</v>
      </c>
      <c r="E804" s="66">
        <v>756</v>
      </c>
      <c r="F804" s="66">
        <v>216</v>
      </c>
      <c r="G804" s="47">
        <f t="shared" si="120"/>
        <v>972</v>
      </c>
      <c r="H804" s="320">
        <v>1</v>
      </c>
      <c r="I804" s="9">
        <f t="shared" si="117"/>
        <v>972</v>
      </c>
      <c r="J804" s="339">
        <v>0</v>
      </c>
      <c r="K804" s="183">
        <f t="shared" si="118"/>
        <v>0</v>
      </c>
      <c r="L804" s="223">
        <v>0.08</v>
      </c>
      <c r="M804" s="183">
        <f t="shared" si="119"/>
        <v>0</v>
      </c>
      <c r="N804" s="187"/>
      <c r="O804" s="187"/>
    </row>
    <row r="805" spans="1:15" s="43" customFormat="1">
      <c r="B805" s="2" t="s">
        <v>23</v>
      </c>
      <c r="C805" s="2"/>
      <c r="D805" s="2"/>
      <c r="E805" s="2"/>
      <c r="F805" s="2"/>
      <c r="G805" s="3"/>
      <c r="H805" s="3"/>
      <c r="J805" s="3" t="s">
        <v>24</v>
      </c>
      <c r="K805" s="184">
        <f>SUM(K793:K804)</f>
        <v>0</v>
      </c>
      <c r="L805" s="4"/>
      <c r="M805" s="184">
        <f>SUM(M793:M804)</f>
        <v>0</v>
      </c>
      <c r="N805" s="3"/>
      <c r="O805" s="3"/>
    </row>
    <row r="806" spans="1:15" s="43" customFormat="1">
      <c r="A806" s="5" t="s">
        <v>25</v>
      </c>
      <c r="B806" s="6" t="s">
        <v>31</v>
      </c>
      <c r="C806" s="6"/>
      <c r="D806" s="6"/>
      <c r="E806" s="6"/>
      <c r="F806" s="6"/>
      <c r="G806" s="6"/>
      <c r="H806" s="6"/>
      <c r="I806" s="6"/>
      <c r="J806" s="5"/>
    </row>
    <row r="807" spans="1:15" s="43" customFormat="1">
      <c r="A807" s="5" t="s">
        <v>25</v>
      </c>
      <c r="B807" s="6" t="s">
        <v>103</v>
      </c>
      <c r="C807" s="6"/>
      <c r="D807" s="6"/>
      <c r="E807" s="6"/>
      <c r="F807" s="6"/>
      <c r="G807" s="6"/>
      <c r="H807" s="6"/>
      <c r="I807" s="6"/>
      <c r="J807" s="5"/>
      <c r="N807" s="6"/>
      <c r="O807" s="6"/>
    </row>
    <row r="808" spans="1:15" s="43" customFormat="1">
      <c r="A808" s="5" t="s">
        <v>25</v>
      </c>
      <c r="B808" s="189" t="s">
        <v>26</v>
      </c>
      <c r="C808" s="189"/>
      <c r="D808" s="189"/>
      <c r="E808" s="189"/>
      <c r="F808" s="189"/>
      <c r="G808" s="190"/>
      <c r="H808" s="190"/>
      <c r="I808" s="190"/>
      <c r="J808" s="191"/>
      <c r="K808" s="192"/>
      <c r="L808" s="192"/>
      <c r="M808" s="192"/>
      <c r="N808" s="190"/>
      <c r="O808" s="190"/>
    </row>
    <row r="809" spans="1:15" s="43" customFormat="1">
      <c r="B809" s="192" t="s">
        <v>452</v>
      </c>
      <c r="C809" s="192"/>
      <c r="D809" s="192"/>
      <c r="E809" s="192"/>
      <c r="F809" s="192"/>
      <c r="G809" s="192"/>
      <c r="H809" s="192"/>
      <c r="I809" s="192"/>
      <c r="J809" s="193"/>
      <c r="K809" s="192"/>
      <c r="L809" s="192"/>
      <c r="M809" s="192"/>
      <c r="N809" s="192"/>
      <c r="O809" s="192"/>
    </row>
    <row r="810" spans="1:15" s="43" customFormat="1" ht="25.2" customHeight="1">
      <c r="A810" s="5"/>
      <c r="B810" s="7"/>
      <c r="C810" s="7"/>
      <c r="D810" s="7"/>
      <c r="E810" s="7"/>
      <c r="F810" s="7"/>
      <c r="G810" s="7"/>
      <c r="H810" s="7"/>
      <c r="I810" s="7"/>
      <c r="J810" s="62"/>
      <c r="K810" s="7"/>
      <c r="L810" s="8"/>
      <c r="M810" s="8"/>
      <c r="N810" s="8"/>
      <c r="O810" s="8"/>
    </row>
    <row r="811" spans="1:15" s="43" customFormat="1">
      <c r="H811" s="12" t="s">
        <v>27</v>
      </c>
      <c r="I811" s="12"/>
      <c r="J811" s="46"/>
      <c r="K811" s="12"/>
      <c r="L811" s="12"/>
      <c r="M811" s="12"/>
      <c r="N811" s="12"/>
      <c r="O811" s="12"/>
    </row>
    <row r="812" spans="1:15" s="245" customFormat="1">
      <c r="A812" s="243"/>
      <c r="B812" s="276" t="s">
        <v>194</v>
      </c>
      <c r="C812" s="276"/>
      <c r="D812" s="276"/>
      <c r="E812" s="276"/>
      <c r="F812" s="276"/>
      <c r="G812" s="277"/>
      <c r="H812" s="149"/>
      <c r="I812" s="149"/>
      <c r="J812" s="278"/>
      <c r="K812" s="149"/>
      <c r="L812" s="252"/>
      <c r="M812" s="243"/>
    </row>
    <row r="813" spans="1:15" s="43" customFormat="1" ht="73.8" customHeight="1">
      <c r="A813" s="179" t="s">
        <v>0</v>
      </c>
      <c r="B813" s="179" t="s">
        <v>99</v>
      </c>
      <c r="C813" s="179" t="s">
        <v>98</v>
      </c>
      <c r="D813" s="180" t="s">
        <v>1</v>
      </c>
      <c r="E813" s="180" t="s">
        <v>2</v>
      </c>
      <c r="F813" s="180" t="s">
        <v>3</v>
      </c>
      <c r="G813" s="179" t="s">
        <v>4</v>
      </c>
      <c r="H813" s="179" t="s">
        <v>5</v>
      </c>
      <c r="I813" s="179" t="s">
        <v>104</v>
      </c>
      <c r="J813" s="181" t="s">
        <v>110</v>
      </c>
      <c r="K813" s="181" t="s">
        <v>105</v>
      </c>
      <c r="L813" s="179" t="s">
        <v>6</v>
      </c>
      <c r="M813" s="179" t="s">
        <v>96</v>
      </c>
      <c r="N813" s="179" t="s">
        <v>97</v>
      </c>
      <c r="O813" s="179" t="s">
        <v>7</v>
      </c>
    </row>
    <row r="814" spans="1:15" s="43" customFormat="1">
      <c r="A814" s="179" t="s">
        <v>8</v>
      </c>
      <c r="B814" s="179" t="s">
        <v>9</v>
      </c>
      <c r="C814" s="179" t="s">
        <v>10</v>
      </c>
      <c r="D814" s="179" t="s">
        <v>11</v>
      </c>
      <c r="E814" s="179" t="s">
        <v>12</v>
      </c>
      <c r="F814" s="179" t="s">
        <v>13</v>
      </c>
      <c r="G814" s="179" t="s">
        <v>14</v>
      </c>
      <c r="H814" s="179" t="s">
        <v>15</v>
      </c>
      <c r="I814" s="182" t="s">
        <v>16</v>
      </c>
      <c r="J814" s="179" t="s">
        <v>17</v>
      </c>
      <c r="K814" s="179" t="s">
        <v>18</v>
      </c>
      <c r="L814" s="179" t="s">
        <v>19</v>
      </c>
      <c r="M814" s="179" t="s">
        <v>20</v>
      </c>
      <c r="N814" s="179" t="s">
        <v>21</v>
      </c>
      <c r="O814" s="179" t="s">
        <v>100</v>
      </c>
    </row>
    <row r="815" spans="1:15" s="43" customFormat="1" ht="126.6" customHeight="1">
      <c r="A815" s="1" t="s">
        <v>22</v>
      </c>
      <c r="B815" s="27" t="s">
        <v>461</v>
      </c>
      <c r="C815" s="225" t="s">
        <v>46</v>
      </c>
      <c r="D815" s="224">
        <v>0</v>
      </c>
      <c r="E815" s="90">
        <v>60</v>
      </c>
      <c r="F815" s="90">
        <v>100</v>
      </c>
      <c r="G815" s="47">
        <f>D815+E815+F815</f>
        <v>160</v>
      </c>
      <c r="H815" s="185"/>
      <c r="I815" s="9" t="e">
        <f t="shared" ref="I815" si="121">ROUND(G815/H815,2)</f>
        <v>#DIV/0!</v>
      </c>
      <c r="J815" s="205">
        <v>0</v>
      </c>
      <c r="K815" s="183" t="e">
        <f t="shared" ref="K815" si="122">ROUND(I815*J815,2)</f>
        <v>#DIV/0!</v>
      </c>
      <c r="L815" s="226">
        <v>0.08</v>
      </c>
      <c r="M815" s="183" t="e">
        <f t="shared" ref="M815" si="123">ROUND(K815*L815+K815,2)</f>
        <v>#DIV/0!</v>
      </c>
      <c r="N815" s="187"/>
      <c r="O815" s="187"/>
    </row>
    <row r="816" spans="1:15" s="43" customFormat="1">
      <c r="B816" s="2" t="s">
        <v>23</v>
      </c>
      <c r="C816" s="2"/>
      <c r="D816" s="2"/>
      <c r="E816" s="2"/>
      <c r="F816" s="2"/>
      <c r="G816" s="3"/>
      <c r="H816" s="3"/>
      <c r="J816" s="3" t="s">
        <v>24</v>
      </c>
      <c r="K816" s="184" t="e">
        <f>SUM(K815:K815)</f>
        <v>#DIV/0!</v>
      </c>
      <c r="L816" s="91"/>
      <c r="M816" s="184" t="e">
        <f>SUM(M815:M815)</f>
        <v>#DIV/0!</v>
      </c>
      <c r="N816" s="3"/>
      <c r="O816" s="3"/>
    </row>
    <row r="817" spans="1:15" s="43" customFormat="1">
      <c r="A817" s="5" t="s">
        <v>25</v>
      </c>
      <c r="B817" s="6" t="s">
        <v>31</v>
      </c>
      <c r="C817" s="6"/>
      <c r="D817" s="6"/>
      <c r="E817" s="6"/>
      <c r="F817" s="6"/>
      <c r="G817" s="6"/>
      <c r="H817" s="6"/>
      <c r="I817" s="6"/>
      <c r="J817" s="5"/>
    </row>
    <row r="818" spans="1:15" s="43" customFormat="1">
      <c r="A818" s="5" t="s">
        <v>25</v>
      </c>
      <c r="B818" s="6" t="s">
        <v>103</v>
      </c>
      <c r="C818" s="6"/>
      <c r="D818" s="6"/>
      <c r="E818" s="6"/>
      <c r="F818" s="6"/>
      <c r="G818" s="6"/>
      <c r="H818" s="6"/>
      <c r="I818" s="6"/>
      <c r="J818" s="5"/>
      <c r="N818" s="6"/>
      <c r="O818" s="6"/>
    </row>
    <row r="819" spans="1:15" s="43" customFormat="1">
      <c r="A819" s="5" t="s">
        <v>25</v>
      </c>
      <c r="B819" s="189" t="s">
        <v>26</v>
      </c>
      <c r="C819" s="189"/>
      <c r="D819" s="189"/>
      <c r="E819" s="189"/>
      <c r="F819" s="189"/>
      <c r="G819" s="190"/>
      <c r="H819" s="190"/>
      <c r="I819" s="190"/>
      <c r="J819" s="191"/>
      <c r="K819" s="192"/>
      <c r="L819" s="192"/>
      <c r="M819" s="192"/>
      <c r="N819" s="190"/>
      <c r="O819" s="190"/>
    </row>
    <row r="820" spans="1:15" s="43" customFormat="1">
      <c r="B820" s="192" t="s">
        <v>108</v>
      </c>
      <c r="C820" s="192"/>
      <c r="D820" s="192"/>
      <c r="E820" s="192"/>
      <c r="F820" s="192"/>
      <c r="G820" s="192"/>
      <c r="H820" s="192"/>
      <c r="I820" s="192"/>
      <c r="J820" s="193"/>
      <c r="K820" s="192"/>
      <c r="L820" s="192"/>
      <c r="M820" s="192"/>
      <c r="N820" s="192"/>
      <c r="O820" s="192"/>
    </row>
    <row r="821" spans="1:15" s="43" customFormat="1" ht="25.8" customHeight="1">
      <c r="A821" s="5"/>
      <c r="B821" s="7"/>
      <c r="C821" s="7"/>
      <c r="D821" s="7"/>
      <c r="E821" s="7"/>
      <c r="F821" s="7"/>
      <c r="G821" s="7"/>
      <c r="H821" s="7"/>
      <c r="I821" s="7"/>
      <c r="J821" s="62"/>
      <c r="K821" s="7"/>
      <c r="L821" s="8"/>
      <c r="M821" s="8"/>
      <c r="N821" s="8"/>
      <c r="O821" s="8"/>
    </row>
    <row r="822" spans="1:15" s="43" customFormat="1">
      <c r="H822" s="12" t="s">
        <v>27</v>
      </c>
      <c r="I822" s="12"/>
      <c r="J822" s="46"/>
      <c r="K822" s="12"/>
      <c r="L822" s="12"/>
      <c r="M822" s="12"/>
      <c r="N822" s="12"/>
      <c r="O822" s="12"/>
    </row>
    <row r="823" spans="1:15">
      <c r="B823" s="264" t="s">
        <v>195</v>
      </c>
      <c r="C823" s="270"/>
      <c r="D823" s="270"/>
      <c r="E823" s="356"/>
      <c r="F823" s="356"/>
      <c r="G823" s="356"/>
      <c r="H823" s="267"/>
      <c r="I823" s="267"/>
      <c r="J823" s="268"/>
      <c r="K823" s="35"/>
      <c r="L823" s="269"/>
      <c r="M823" s="243"/>
      <c r="N823" s="245"/>
      <c r="O823" s="245"/>
    </row>
    <row r="824" spans="1:15" s="43" customFormat="1" ht="73.8" customHeight="1">
      <c r="A824" s="179" t="s">
        <v>0</v>
      </c>
      <c r="B824" s="179" t="s">
        <v>99</v>
      </c>
      <c r="C824" s="179" t="s">
        <v>98</v>
      </c>
      <c r="D824" s="180" t="s">
        <v>1</v>
      </c>
      <c r="E824" s="180" t="s">
        <v>2</v>
      </c>
      <c r="F824" s="180" t="s">
        <v>3</v>
      </c>
      <c r="G824" s="179" t="s">
        <v>4</v>
      </c>
      <c r="H824" s="179" t="s">
        <v>5</v>
      </c>
      <c r="I824" s="179" t="s">
        <v>104</v>
      </c>
      <c r="J824" s="181" t="s">
        <v>110</v>
      </c>
      <c r="K824" s="181" t="s">
        <v>105</v>
      </c>
      <c r="L824" s="179" t="s">
        <v>6</v>
      </c>
      <c r="M824" s="179" t="s">
        <v>96</v>
      </c>
      <c r="N824" s="179" t="s">
        <v>97</v>
      </c>
      <c r="O824" s="179" t="s">
        <v>7</v>
      </c>
    </row>
    <row r="825" spans="1:15" s="43" customFormat="1">
      <c r="A825" s="179" t="s">
        <v>8</v>
      </c>
      <c r="B825" s="179" t="s">
        <v>9</v>
      </c>
      <c r="C825" s="179" t="s">
        <v>10</v>
      </c>
      <c r="D825" s="179" t="s">
        <v>11</v>
      </c>
      <c r="E825" s="179" t="s">
        <v>12</v>
      </c>
      <c r="F825" s="179" t="s">
        <v>13</v>
      </c>
      <c r="G825" s="179" t="s">
        <v>14</v>
      </c>
      <c r="H825" s="179" t="s">
        <v>15</v>
      </c>
      <c r="I825" s="182" t="s">
        <v>16</v>
      </c>
      <c r="J825" s="179" t="s">
        <v>17</v>
      </c>
      <c r="K825" s="179" t="s">
        <v>18</v>
      </c>
      <c r="L825" s="179" t="s">
        <v>19</v>
      </c>
      <c r="M825" s="179" t="s">
        <v>20</v>
      </c>
      <c r="N825" s="179" t="s">
        <v>21</v>
      </c>
      <c r="O825" s="179" t="s">
        <v>100</v>
      </c>
    </row>
    <row r="826" spans="1:15" s="43" customFormat="1" ht="81.599999999999994">
      <c r="A826" s="1" t="s">
        <v>22</v>
      </c>
      <c r="B826" s="150" t="s">
        <v>270</v>
      </c>
      <c r="C826" s="225" t="s">
        <v>46</v>
      </c>
      <c r="D826" s="224">
        <v>0</v>
      </c>
      <c r="E826" s="90">
        <v>150</v>
      </c>
      <c r="F826" s="90">
        <v>0</v>
      </c>
      <c r="G826" s="47">
        <f>D826+E826+F826</f>
        <v>150</v>
      </c>
      <c r="H826" s="185"/>
      <c r="I826" s="9" t="e">
        <f t="shared" ref="I826" si="124">ROUND(G826/H826,2)</f>
        <v>#DIV/0!</v>
      </c>
      <c r="J826" s="205">
        <v>0</v>
      </c>
      <c r="K826" s="183" t="e">
        <f t="shared" ref="K826" si="125">ROUND(I826*J826,2)</f>
        <v>#DIV/0!</v>
      </c>
      <c r="L826" s="223">
        <v>0.08</v>
      </c>
      <c r="M826" s="183" t="e">
        <f t="shared" ref="M826" si="126">ROUND(K826*L826+K826,2)</f>
        <v>#DIV/0!</v>
      </c>
      <c r="N826" s="187"/>
      <c r="O826" s="187"/>
    </row>
    <row r="827" spans="1:15" s="43" customFormat="1">
      <c r="B827" s="2" t="s">
        <v>23</v>
      </c>
      <c r="C827" s="2"/>
      <c r="D827" s="2"/>
      <c r="E827" s="2"/>
      <c r="F827" s="2"/>
      <c r="G827" s="3"/>
      <c r="H827" s="3"/>
      <c r="J827" s="3" t="s">
        <v>24</v>
      </c>
      <c r="K827" s="184" t="e">
        <f>SUM(K826:K826)</f>
        <v>#DIV/0!</v>
      </c>
      <c r="L827" s="4"/>
      <c r="M827" s="184" t="e">
        <f>SUM(M826:M826)</f>
        <v>#DIV/0!</v>
      </c>
      <c r="N827" s="3"/>
      <c r="O827" s="3"/>
    </row>
    <row r="828" spans="1:15" s="43" customFormat="1">
      <c r="A828" s="5" t="s">
        <v>25</v>
      </c>
      <c r="B828" s="6" t="s">
        <v>31</v>
      </c>
      <c r="C828" s="6"/>
      <c r="D828" s="6"/>
      <c r="E828" s="6"/>
      <c r="F828" s="6"/>
      <c r="G828" s="6"/>
      <c r="H828" s="6"/>
      <c r="I828" s="6"/>
      <c r="J828" s="5"/>
    </row>
    <row r="829" spans="1:15" s="43" customFormat="1">
      <c r="A829" s="5" t="s">
        <v>25</v>
      </c>
      <c r="B829" s="6" t="s">
        <v>103</v>
      </c>
      <c r="C829" s="6"/>
      <c r="D829" s="6"/>
      <c r="E829" s="6"/>
      <c r="F829" s="6"/>
      <c r="G829" s="6"/>
      <c r="H829" s="6"/>
      <c r="I829" s="6"/>
      <c r="J829" s="5"/>
      <c r="N829" s="6"/>
      <c r="O829" s="6"/>
    </row>
    <row r="830" spans="1:15" s="43" customFormat="1">
      <c r="A830" s="5" t="s">
        <v>25</v>
      </c>
      <c r="B830" s="189" t="s">
        <v>26</v>
      </c>
      <c r="C830" s="189"/>
      <c r="D830" s="189"/>
      <c r="E830" s="189"/>
      <c r="F830" s="189"/>
      <c r="G830" s="190"/>
      <c r="H830" s="190"/>
      <c r="I830" s="190"/>
      <c r="J830" s="191"/>
      <c r="K830" s="192"/>
      <c r="L830" s="192"/>
      <c r="M830" s="192"/>
      <c r="N830" s="190"/>
      <c r="O830" s="190"/>
    </row>
    <row r="831" spans="1:15" s="43" customFormat="1">
      <c r="B831" s="192" t="s">
        <v>108</v>
      </c>
      <c r="C831" s="192"/>
      <c r="D831" s="192"/>
      <c r="E831" s="192"/>
      <c r="F831" s="192"/>
      <c r="G831" s="192"/>
      <c r="H831" s="192"/>
      <c r="I831" s="192"/>
      <c r="J831" s="193"/>
      <c r="K831" s="192"/>
      <c r="L831" s="192"/>
      <c r="M831" s="192"/>
      <c r="N831" s="192"/>
      <c r="O831" s="192"/>
    </row>
    <row r="832" spans="1:15" s="43" customFormat="1" ht="34.200000000000003" customHeight="1">
      <c r="A832" s="5"/>
      <c r="B832" s="7"/>
      <c r="C832" s="7"/>
      <c r="D832" s="7"/>
      <c r="E832" s="7"/>
      <c r="F832" s="7"/>
      <c r="G832" s="7"/>
      <c r="H832" s="7"/>
      <c r="I832" s="7"/>
      <c r="J832" s="62"/>
      <c r="K832" s="7"/>
      <c r="L832" s="8"/>
      <c r="M832" s="8"/>
      <c r="N832" s="8"/>
      <c r="O832" s="8"/>
    </row>
    <row r="833" spans="1:15" s="43" customFormat="1">
      <c r="H833" s="12" t="s">
        <v>27</v>
      </c>
      <c r="I833" s="12"/>
      <c r="J833" s="46"/>
      <c r="K833" s="12"/>
      <c r="L833" s="12"/>
      <c r="M833" s="12"/>
      <c r="N833" s="12"/>
      <c r="O833" s="12"/>
    </row>
    <row r="834" spans="1:15">
      <c r="B834" s="264" t="s">
        <v>196</v>
      </c>
      <c r="C834" s="270"/>
      <c r="D834" s="270"/>
      <c r="G834" s="92"/>
      <c r="H834" s="133"/>
      <c r="I834" s="133"/>
      <c r="K834" s="133"/>
      <c r="L834" s="252"/>
      <c r="M834" s="243"/>
      <c r="N834" s="245"/>
      <c r="O834" s="245"/>
    </row>
    <row r="835" spans="1:15" s="43" customFormat="1" ht="73.8" customHeight="1">
      <c r="A835" s="179" t="s">
        <v>0</v>
      </c>
      <c r="B835" s="179" t="s">
        <v>99</v>
      </c>
      <c r="C835" s="179" t="s">
        <v>98</v>
      </c>
      <c r="D835" s="180" t="s">
        <v>1</v>
      </c>
      <c r="E835" s="180" t="s">
        <v>2</v>
      </c>
      <c r="F835" s="180" t="s">
        <v>3</v>
      </c>
      <c r="G835" s="179" t="s">
        <v>4</v>
      </c>
      <c r="H835" s="179" t="s">
        <v>5</v>
      </c>
      <c r="I835" s="179" t="s">
        <v>104</v>
      </c>
      <c r="J835" s="181" t="s">
        <v>110</v>
      </c>
      <c r="K835" s="181" t="s">
        <v>105</v>
      </c>
      <c r="L835" s="179" t="s">
        <v>6</v>
      </c>
      <c r="M835" s="179" t="s">
        <v>96</v>
      </c>
      <c r="N835" s="179" t="s">
        <v>97</v>
      </c>
      <c r="O835" s="179" t="s">
        <v>7</v>
      </c>
    </row>
    <row r="836" spans="1:15" s="43" customFormat="1">
      <c r="A836" s="179" t="s">
        <v>8</v>
      </c>
      <c r="B836" s="179" t="s">
        <v>9</v>
      </c>
      <c r="C836" s="179" t="s">
        <v>10</v>
      </c>
      <c r="D836" s="179" t="s">
        <v>11</v>
      </c>
      <c r="E836" s="179" t="s">
        <v>12</v>
      </c>
      <c r="F836" s="179" t="s">
        <v>13</v>
      </c>
      <c r="G836" s="179" t="s">
        <v>14</v>
      </c>
      <c r="H836" s="179" t="s">
        <v>15</v>
      </c>
      <c r="I836" s="182" t="s">
        <v>16</v>
      </c>
      <c r="J836" s="179" t="s">
        <v>17</v>
      </c>
      <c r="K836" s="179" t="s">
        <v>18</v>
      </c>
      <c r="L836" s="179" t="s">
        <v>19</v>
      </c>
      <c r="M836" s="179" t="s">
        <v>20</v>
      </c>
      <c r="N836" s="179" t="s">
        <v>21</v>
      </c>
      <c r="O836" s="179" t="s">
        <v>100</v>
      </c>
    </row>
    <row r="837" spans="1:15" s="43" customFormat="1" ht="54" customHeight="1">
      <c r="A837" s="1" t="s">
        <v>22</v>
      </c>
      <c r="B837" s="150" t="s">
        <v>280</v>
      </c>
      <c r="C837" s="225" t="s">
        <v>46</v>
      </c>
      <c r="D837" s="224">
        <v>0</v>
      </c>
      <c r="E837" s="90">
        <v>150</v>
      </c>
      <c r="F837" s="90">
        <v>0</v>
      </c>
      <c r="G837" s="47">
        <f>D837+E837+F837</f>
        <v>150</v>
      </c>
      <c r="H837" s="185"/>
      <c r="I837" s="9" t="e">
        <f t="shared" ref="I837:I838" si="127">ROUND(G837/H837,2)</f>
        <v>#DIV/0!</v>
      </c>
      <c r="J837" s="205">
        <v>0</v>
      </c>
      <c r="K837" s="183" t="e">
        <f t="shared" ref="K837:K838" si="128">ROUND(I837*J837,2)</f>
        <v>#DIV/0!</v>
      </c>
      <c r="L837" s="223">
        <v>0.08</v>
      </c>
      <c r="M837" s="183" t="e">
        <f t="shared" ref="M837:M838" si="129">ROUND(K837*L837+K837,2)</f>
        <v>#DIV/0!</v>
      </c>
      <c r="N837" s="187"/>
      <c r="O837" s="187"/>
    </row>
    <row r="838" spans="1:15" s="43" customFormat="1" ht="20.399999999999999">
      <c r="A838" s="1" t="s">
        <v>28</v>
      </c>
      <c r="B838" s="150" t="s">
        <v>304</v>
      </c>
      <c r="C838" s="225" t="s">
        <v>46</v>
      </c>
      <c r="D838" s="224">
        <v>0</v>
      </c>
      <c r="E838" s="90">
        <v>350</v>
      </c>
      <c r="F838" s="90">
        <v>0</v>
      </c>
      <c r="G838" s="47">
        <f t="shared" ref="G838" si="130">D838+E838+F838</f>
        <v>350</v>
      </c>
      <c r="H838" s="185"/>
      <c r="I838" s="9" t="e">
        <f t="shared" si="127"/>
        <v>#DIV/0!</v>
      </c>
      <c r="J838" s="205">
        <v>0</v>
      </c>
      <c r="K838" s="183" t="e">
        <f t="shared" si="128"/>
        <v>#DIV/0!</v>
      </c>
      <c r="L838" s="223">
        <v>0.08</v>
      </c>
      <c r="M838" s="183" t="e">
        <f t="shared" si="129"/>
        <v>#DIV/0!</v>
      </c>
      <c r="N838" s="187"/>
      <c r="O838" s="187"/>
    </row>
    <row r="839" spans="1:15" s="43" customFormat="1">
      <c r="B839" s="92" t="s">
        <v>23</v>
      </c>
      <c r="C839" s="2"/>
      <c r="D839" s="2"/>
      <c r="E839" s="2"/>
      <c r="F839" s="2"/>
      <c r="G839" s="3"/>
      <c r="H839" s="3"/>
      <c r="J839" s="3" t="s">
        <v>24</v>
      </c>
      <c r="K839" s="184" t="e">
        <f>SUM(K837:K838)</f>
        <v>#DIV/0!</v>
      </c>
      <c r="L839" s="4"/>
      <c r="M839" s="184" t="e">
        <f>SUM(M837:M838)</f>
        <v>#DIV/0!</v>
      </c>
      <c r="N839" s="3"/>
      <c r="O839" s="3"/>
    </row>
    <row r="840" spans="1:15" s="43" customFormat="1">
      <c r="A840" s="5" t="s">
        <v>25</v>
      </c>
      <c r="B840" s="6" t="s">
        <v>31</v>
      </c>
      <c r="C840" s="6"/>
      <c r="D840" s="6"/>
      <c r="E840" s="6"/>
      <c r="F840" s="6"/>
      <c r="G840" s="6"/>
      <c r="H840" s="6"/>
      <c r="I840" s="6"/>
      <c r="J840" s="5"/>
    </row>
    <row r="841" spans="1:15" s="43" customFormat="1">
      <c r="A841" s="5" t="s">
        <v>25</v>
      </c>
      <c r="B841" s="6" t="s">
        <v>103</v>
      </c>
      <c r="C841" s="6"/>
      <c r="D841" s="6"/>
      <c r="E841" s="6"/>
      <c r="F841" s="6"/>
      <c r="G841" s="6"/>
      <c r="H841" s="6"/>
      <c r="I841" s="6"/>
      <c r="J841" s="5"/>
      <c r="N841" s="6"/>
      <c r="O841" s="6"/>
    </row>
    <row r="842" spans="1:15" s="43" customFormat="1">
      <c r="A842" s="5" t="s">
        <v>25</v>
      </c>
      <c r="B842" s="189" t="s">
        <v>26</v>
      </c>
      <c r="C842" s="189"/>
      <c r="D842" s="189"/>
      <c r="E842" s="189"/>
      <c r="F842" s="189"/>
      <c r="G842" s="190"/>
      <c r="H842" s="190"/>
      <c r="I842" s="190"/>
      <c r="J842" s="191"/>
      <c r="K842" s="192"/>
      <c r="L842" s="192"/>
      <c r="M842" s="192"/>
      <c r="N842" s="190"/>
      <c r="O842" s="190"/>
    </row>
    <row r="843" spans="1:15" s="43" customFormat="1">
      <c r="B843" s="192" t="s">
        <v>108</v>
      </c>
      <c r="C843" s="192"/>
      <c r="D843" s="192"/>
      <c r="E843" s="192"/>
      <c r="F843" s="192"/>
      <c r="G843" s="192"/>
      <c r="H843" s="192"/>
      <c r="I843" s="192"/>
      <c r="J843" s="193"/>
      <c r="K843" s="192"/>
      <c r="L843" s="192"/>
      <c r="M843" s="192"/>
      <c r="N843" s="192"/>
      <c r="O843" s="192"/>
    </row>
    <row r="844" spans="1:15" s="43" customFormat="1" ht="25.8" customHeight="1">
      <c r="A844" s="5"/>
      <c r="B844" s="7"/>
      <c r="C844" s="7"/>
      <c r="D844" s="7"/>
      <c r="E844" s="7"/>
      <c r="F844" s="7"/>
      <c r="G844" s="7"/>
      <c r="H844" s="7"/>
      <c r="I844" s="7"/>
      <c r="J844" s="62"/>
      <c r="K844" s="7"/>
      <c r="L844" s="8"/>
      <c r="M844" s="8"/>
      <c r="N844" s="8"/>
      <c r="O844" s="8"/>
    </row>
    <row r="845" spans="1:15" s="43" customFormat="1">
      <c r="H845" s="12" t="s">
        <v>27</v>
      </c>
      <c r="I845" s="12"/>
      <c r="J845" s="46"/>
      <c r="K845" s="12"/>
      <c r="L845" s="12"/>
      <c r="M845" s="12"/>
      <c r="N845" s="12"/>
      <c r="O845" s="12"/>
    </row>
    <row r="846" spans="1:15">
      <c r="B846" s="264" t="s">
        <v>197</v>
      </c>
      <c r="C846" s="270"/>
      <c r="D846" s="270"/>
      <c r="G846" s="92"/>
      <c r="H846" s="133"/>
      <c r="I846" s="133"/>
      <c r="K846" s="133"/>
      <c r="L846" s="252"/>
      <c r="M846" s="243"/>
      <c r="N846" s="245"/>
      <c r="O846" s="245"/>
    </row>
    <row r="847" spans="1:15" s="43" customFormat="1" ht="73.8" customHeight="1">
      <c r="A847" s="179" t="s">
        <v>0</v>
      </c>
      <c r="B847" s="179" t="s">
        <v>99</v>
      </c>
      <c r="C847" s="179" t="s">
        <v>98</v>
      </c>
      <c r="D847" s="180" t="s">
        <v>1</v>
      </c>
      <c r="E847" s="180" t="s">
        <v>2</v>
      </c>
      <c r="F847" s="180" t="s">
        <v>3</v>
      </c>
      <c r="G847" s="179" t="s">
        <v>4</v>
      </c>
      <c r="H847" s="179" t="s">
        <v>5</v>
      </c>
      <c r="I847" s="179" t="s">
        <v>104</v>
      </c>
      <c r="J847" s="181" t="s">
        <v>110</v>
      </c>
      <c r="K847" s="181" t="s">
        <v>105</v>
      </c>
      <c r="L847" s="179" t="s">
        <v>6</v>
      </c>
      <c r="M847" s="179" t="s">
        <v>96</v>
      </c>
      <c r="N847" s="179" t="s">
        <v>97</v>
      </c>
      <c r="O847" s="179" t="s">
        <v>7</v>
      </c>
    </row>
    <row r="848" spans="1:15" s="43" customFormat="1">
      <c r="A848" s="179" t="s">
        <v>8</v>
      </c>
      <c r="B848" s="179" t="s">
        <v>9</v>
      </c>
      <c r="C848" s="179" t="s">
        <v>10</v>
      </c>
      <c r="D848" s="179" t="s">
        <v>11</v>
      </c>
      <c r="E848" s="179" t="s">
        <v>12</v>
      </c>
      <c r="F848" s="179" t="s">
        <v>13</v>
      </c>
      <c r="G848" s="179" t="s">
        <v>14</v>
      </c>
      <c r="H848" s="179" t="s">
        <v>15</v>
      </c>
      <c r="I848" s="182" t="s">
        <v>16</v>
      </c>
      <c r="J848" s="179" t="s">
        <v>17</v>
      </c>
      <c r="K848" s="179" t="s">
        <v>18</v>
      </c>
      <c r="L848" s="179" t="s">
        <v>19</v>
      </c>
      <c r="M848" s="179" t="s">
        <v>20</v>
      </c>
      <c r="N848" s="179" t="s">
        <v>21</v>
      </c>
      <c r="O848" s="179" t="s">
        <v>100</v>
      </c>
    </row>
    <row r="849" spans="1:15" s="43" customFormat="1" ht="109.2" customHeight="1">
      <c r="A849" s="1" t="s">
        <v>22</v>
      </c>
      <c r="B849" s="36" t="s">
        <v>451</v>
      </c>
      <c r="C849" s="66" t="s">
        <v>39</v>
      </c>
      <c r="D849" s="66">
        <v>0</v>
      </c>
      <c r="E849" s="66">
        <v>0</v>
      </c>
      <c r="F849" s="66">
        <v>1000</v>
      </c>
      <c r="G849" s="47">
        <f>D849+E849+F849</f>
        <v>1000</v>
      </c>
      <c r="H849" s="41">
        <v>1</v>
      </c>
      <c r="I849" s="9">
        <f t="shared" ref="I849" si="131">ROUND(G849/H849,2)</f>
        <v>1000</v>
      </c>
      <c r="J849" s="205">
        <v>0</v>
      </c>
      <c r="K849" s="183">
        <f t="shared" ref="K849" si="132">ROUND(I849*J849,2)</f>
        <v>0</v>
      </c>
      <c r="L849" s="223">
        <v>0.08</v>
      </c>
      <c r="M849" s="183">
        <f t="shared" ref="M849" si="133">ROUND(K849*L849+K849,2)</f>
        <v>0</v>
      </c>
      <c r="N849" s="198"/>
      <c r="O849" s="198"/>
    </row>
    <row r="850" spans="1:15" s="43" customFormat="1">
      <c r="B850" s="92" t="s">
        <v>23</v>
      </c>
      <c r="C850" s="2"/>
      <c r="D850" s="2"/>
      <c r="E850" s="2"/>
      <c r="F850" s="2"/>
      <c r="G850" s="3"/>
      <c r="H850" s="3"/>
      <c r="J850" s="3" t="s">
        <v>24</v>
      </c>
      <c r="K850" s="184">
        <f>SUM(K849:K849)</f>
        <v>0</v>
      </c>
      <c r="L850" s="4"/>
      <c r="M850" s="184">
        <f>SUM(M849:M849)</f>
        <v>0</v>
      </c>
      <c r="N850" s="3"/>
      <c r="O850" s="3"/>
    </row>
    <row r="851" spans="1:15" s="43" customFormat="1">
      <c r="A851" s="5" t="s">
        <v>25</v>
      </c>
      <c r="B851" s="6" t="s">
        <v>31</v>
      </c>
      <c r="C851" s="6"/>
      <c r="D851" s="6"/>
      <c r="E851" s="6"/>
      <c r="F851" s="6"/>
      <c r="G851" s="6"/>
      <c r="H851" s="6"/>
      <c r="I851" s="6"/>
      <c r="J851" s="5"/>
    </row>
    <row r="852" spans="1:15" s="43" customFormat="1">
      <c r="A852" s="5" t="s">
        <v>25</v>
      </c>
      <c r="B852" s="6" t="s">
        <v>103</v>
      </c>
      <c r="C852" s="6"/>
      <c r="D852" s="6"/>
      <c r="E852" s="6"/>
      <c r="F852" s="6"/>
      <c r="G852" s="6"/>
      <c r="H852" s="6"/>
      <c r="I852" s="6"/>
      <c r="J852" s="5"/>
      <c r="N852" s="6"/>
      <c r="O852" s="6"/>
    </row>
    <row r="853" spans="1:15" s="43" customFormat="1">
      <c r="A853" s="5" t="s">
        <v>25</v>
      </c>
      <c r="B853" s="189" t="s">
        <v>26</v>
      </c>
      <c r="C853" s="189"/>
      <c r="D853" s="189"/>
      <c r="E853" s="189"/>
      <c r="F853" s="189"/>
      <c r="G853" s="190"/>
      <c r="H853" s="190"/>
      <c r="I853" s="190"/>
      <c r="J853" s="191"/>
      <c r="K853" s="192"/>
      <c r="L853" s="192"/>
      <c r="M853" s="192"/>
      <c r="N853" s="190"/>
      <c r="O853" s="190"/>
    </row>
    <row r="854" spans="1:15" s="43" customFormat="1">
      <c r="B854" s="192" t="s">
        <v>452</v>
      </c>
      <c r="C854" s="192"/>
      <c r="D854" s="192"/>
      <c r="E854" s="192"/>
      <c r="F854" s="192"/>
      <c r="G854" s="192"/>
      <c r="H854" s="192"/>
      <c r="I854" s="192"/>
      <c r="J854" s="193"/>
      <c r="K854" s="192"/>
      <c r="L854" s="192"/>
      <c r="M854" s="192"/>
      <c r="N854" s="192"/>
      <c r="O854" s="192"/>
    </row>
    <row r="855" spans="1:15" s="43" customFormat="1" ht="27" customHeight="1">
      <c r="A855" s="5"/>
      <c r="B855" s="7"/>
      <c r="C855" s="7"/>
      <c r="D855" s="7"/>
      <c r="E855" s="7"/>
      <c r="F855" s="7"/>
      <c r="G855" s="7"/>
      <c r="H855" s="7"/>
      <c r="I855" s="7"/>
      <c r="J855" s="62"/>
      <c r="K855" s="7"/>
      <c r="L855" s="8"/>
      <c r="M855" s="8"/>
      <c r="N855" s="8"/>
      <c r="O855" s="8"/>
    </row>
    <row r="856" spans="1:15" s="43" customFormat="1">
      <c r="H856" s="12" t="s">
        <v>27</v>
      </c>
      <c r="I856" s="12"/>
      <c r="J856" s="46"/>
      <c r="K856" s="12"/>
      <c r="L856" s="12"/>
      <c r="M856" s="12"/>
      <c r="N856" s="12"/>
      <c r="O856" s="12"/>
    </row>
    <row r="857" spans="1:15">
      <c r="B857" s="264" t="s">
        <v>198</v>
      </c>
      <c r="C857" s="270"/>
      <c r="D857" s="270"/>
      <c r="G857" s="92"/>
      <c r="H857" s="133"/>
      <c r="I857" s="133"/>
      <c r="K857" s="133"/>
      <c r="L857" s="252"/>
      <c r="M857" s="243"/>
      <c r="N857" s="245"/>
      <c r="O857" s="245"/>
    </row>
    <row r="858" spans="1:15" s="43" customFormat="1" ht="73.8" customHeight="1">
      <c r="A858" s="179" t="s">
        <v>0</v>
      </c>
      <c r="B858" s="179" t="s">
        <v>99</v>
      </c>
      <c r="C858" s="179" t="s">
        <v>98</v>
      </c>
      <c r="D858" s="180" t="s">
        <v>1</v>
      </c>
      <c r="E858" s="180" t="s">
        <v>2</v>
      </c>
      <c r="F858" s="180" t="s">
        <v>3</v>
      </c>
      <c r="G858" s="179" t="s">
        <v>4</v>
      </c>
      <c r="H858" s="179" t="s">
        <v>5</v>
      </c>
      <c r="I858" s="179" t="s">
        <v>104</v>
      </c>
      <c r="J858" s="181" t="s">
        <v>110</v>
      </c>
      <c r="K858" s="181" t="s">
        <v>105</v>
      </c>
      <c r="L858" s="179" t="s">
        <v>6</v>
      </c>
      <c r="M858" s="179" t="s">
        <v>96</v>
      </c>
      <c r="N858" s="179" t="s">
        <v>97</v>
      </c>
      <c r="O858" s="179" t="s">
        <v>7</v>
      </c>
    </row>
    <row r="859" spans="1:15" s="43" customFormat="1">
      <c r="A859" s="179" t="s">
        <v>8</v>
      </c>
      <c r="B859" s="179" t="s">
        <v>9</v>
      </c>
      <c r="C859" s="179" t="s">
        <v>10</v>
      </c>
      <c r="D859" s="179" t="s">
        <v>11</v>
      </c>
      <c r="E859" s="179" t="s">
        <v>12</v>
      </c>
      <c r="F859" s="179" t="s">
        <v>13</v>
      </c>
      <c r="G859" s="179" t="s">
        <v>14</v>
      </c>
      <c r="H859" s="179" t="s">
        <v>15</v>
      </c>
      <c r="I859" s="182" t="s">
        <v>16</v>
      </c>
      <c r="J859" s="179" t="s">
        <v>17</v>
      </c>
      <c r="K859" s="179" t="s">
        <v>18</v>
      </c>
      <c r="L859" s="179" t="s">
        <v>19</v>
      </c>
      <c r="M859" s="179" t="s">
        <v>20</v>
      </c>
      <c r="N859" s="179" t="s">
        <v>21</v>
      </c>
      <c r="O859" s="179" t="s">
        <v>100</v>
      </c>
    </row>
    <row r="860" spans="1:15" s="43" customFormat="1" ht="20.399999999999999">
      <c r="A860" s="1" t="s">
        <v>22</v>
      </c>
      <c r="B860" s="36" t="s">
        <v>246</v>
      </c>
      <c r="C860" s="17" t="s">
        <v>39</v>
      </c>
      <c r="D860" s="16">
        <v>0</v>
      </c>
      <c r="E860" s="17">
        <v>0</v>
      </c>
      <c r="F860" s="17">
        <v>100</v>
      </c>
      <c r="G860" s="47">
        <f>D860+E860+F860</f>
        <v>100</v>
      </c>
      <c r="H860" s="185"/>
      <c r="I860" s="9" t="e">
        <f t="shared" ref="I860:I861" si="134">ROUND(G860/H860,2)</f>
        <v>#DIV/0!</v>
      </c>
      <c r="J860" s="205">
        <v>0</v>
      </c>
      <c r="K860" s="183" t="e">
        <f t="shared" ref="K860:K861" si="135">ROUND(I860*J860,2)</f>
        <v>#DIV/0!</v>
      </c>
      <c r="L860" s="223">
        <v>0.08</v>
      </c>
      <c r="M860" s="183" t="e">
        <f t="shared" ref="M860:M861" si="136">ROUND(K860*L860+K860,2)</f>
        <v>#DIV/0!</v>
      </c>
      <c r="N860" s="187"/>
      <c r="O860" s="187"/>
    </row>
    <row r="861" spans="1:15" s="43" customFormat="1" ht="20.399999999999999">
      <c r="A861" s="1" t="s">
        <v>28</v>
      </c>
      <c r="B861" s="36" t="s">
        <v>247</v>
      </c>
      <c r="C861" s="17" t="s">
        <v>39</v>
      </c>
      <c r="D861" s="16">
        <v>0</v>
      </c>
      <c r="E861" s="17">
        <v>0</v>
      </c>
      <c r="F861" s="17">
        <v>90</v>
      </c>
      <c r="G861" s="47">
        <f>D861+E861+F861</f>
        <v>90</v>
      </c>
      <c r="H861" s="185"/>
      <c r="I861" s="9" t="e">
        <f t="shared" si="134"/>
        <v>#DIV/0!</v>
      </c>
      <c r="J861" s="205">
        <v>0</v>
      </c>
      <c r="K861" s="183" t="e">
        <f t="shared" si="135"/>
        <v>#DIV/0!</v>
      </c>
      <c r="L861" s="223">
        <v>0.08</v>
      </c>
      <c r="M861" s="183" t="e">
        <f t="shared" si="136"/>
        <v>#DIV/0!</v>
      </c>
      <c r="N861" s="187"/>
      <c r="O861" s="187"/>
    </row>
    <row r="862" spans="1:15" s="43" customFormat="1">
      <c r="B862" s="92" t="s">
        <v>23</v>
      </c>
      <c r="C862" s="2"/>
      <c r="D862" s="2"/>
      <c r="E862" s="2"/>
      <c r="F862" s="2"/>
      <c r="G862" s="3"/>
      <c r="H862" s="3"/>
      <c r="J862" s="3" t="s">
        <v>24</v>
      </c>
      <c r="K862" s="184" t="e">
        <f>SUM(K860:K861)</f>
        <v>#DIV/0!</v>
      </c>
      <c r="L862" s="4"/>
      <c r="M862" s="184" t="e">
        <f>SUM(M860:M861)</f>
        <v>#DIV/0!</v>
      </c>
      <c r="N862" s="3"/>
      <c r="O862" s="3"/>
    </row>
    <row r="863" spans="1:15" s="43" customFormat="1">
      <c r="A863" s="5" t="s">
        <v>25</v>
      </c>
      <c r="B863" s="6" t="s">
        <v>31</v>
      </c>
      <c r="C863" s="6"/>
      <c r="D863" s="6"/>
      <c r="E863" s="6"/>
      <c r="F863" s="6"/>
      <c r="G863" s="6"/>
      <c r="H863" s="6"/>
      <c r="I863" s="6"/>
      <c r="J863" s="5"/>
    </row>
    <row r="864" spans="1:15" s="43" customFormat="1">
      <c r="A864" s="5" t="s">
        <v>25</v>
      </c>
      <c r="B864" s="6" t="s">
        <v>103</v>
      </c>
      <c r="C864" s="6"/>
      <c r="D864" s="6"/>
      <c r="E864" s="6"/>
      <c r="F864" s="6"/>
      <c r="G864" s="6"/>
      <c r="H864" s="6"/>
      <c r="I864" s="6"/>
      <c r="J864" s="5"/>
      <c r="N864" s="6"/>
      <c r="O864" s="6"/>
    </row>
    <row r="865" spans="1:15" s="43" customFormat="1">
      <c r="A865" s="5" t="s">
        <v>25</v>
      </c>
      <c r="B865" s="189" t="s">
        <v>26</v>
      </c>
      <c r="C865" s="189"/>
      <c r="D865" s="189"/>
      <c r="E865" s="189"/>
      <c r="F865" s="189"/>
      <c r="G865" s="190"/>
      <c r="H865" s="190"/>
      <c r="I865" s="190"/>
      <c r="J865" s="191"/>
      <c r="K865" s="192"/>
      <c r="L865" s="192"/>
      <c r="M865" s="192"/>
      <c r="N865" s="190"/>
      <c r="O865" s="190"/>
    </row>
    <row r="866" spans="1:15" s="43" customFormat="1">
      <c r="B866" s="192" t="s">
        <v>108</v>
      </c>
      <c r="C866" s="192"/>
      <c r="D866" s="192"/>
      <c r="E866" s="192"/>
      <c r="F866" s="192"/>
      <c r="G866" s="192"/>
      <c r="H866" s="192"/>
      <c r="I866" s="192"/>
      <c r="J866" s="193"/>
      <c r="K866" s="192"/>
      <c r="L866" s="192"/>
      <c r="M866" s="192"/>
      <c r="N866" s="192"/>
      <c r="O866" s="192"/>
    </row>
    <row r="867" spans="1:15" s="43" customFormat="1" ht="25.8" customHeight="1">
      <c r="A867" s="5"/>
      <c r="B867" s="7"/>
      <c r="C867" s="7"/>
      <c r="D867" s="7"/>
      <c r="E867" s="7"/>
      <c r="F867" s="7"/>
      <c r="G867" s="7"/>
      <c r="H867" s="7"/>
      <c r="I867" s="7"/>
      <c r="J867" s="62"/>
      <c r="K867" s="7"/>
      <c r="L867" s="8"/>
      <c r="M867" s="8"/>
      <c r="N867" s="8"/>
      <c r="O867" s="8"/>
    </row>
    <row r="868" spans="1:15" s="43" customFormat="1">
      <c r="H868" s="12" t="s">
        <v>27</v>
      </c>
      <c r="I868" s="12"/>
      <c r="J868" s="46"/>
      <c r="K868" s="12"/>
      <c r="L868" s="12"/>
      <c r="M868" s="12"/>
      <c r="N868" s="12"/>
      <c r="O868" s="12"/>
    </row>
    <row r="869" spans="1:15" s="242" customFormat="1">
      <c r="A869" s="243"/>
      <c r="B869" s="151" t="s">
        <v>199</v>
      </c>
      <c r="C869" s="151"/>
      <c r="D869" s="243"/>
      <c r="E869" s="42"/>
      <c r="F869" s="42"/>
      <c r="G869" s="152"/>
      <c r="H869" s="149"/>
      <c r="I869" s="149"/>
      <c r="J869" s="278"/>
      <c r="K869" s="149"/>
      <c r="L869" s="252"/>
      <c r="M869" s="243"/>
    </row>
    <row r="870" spans="1:15" s="43" customFormat="1" ht="73.8" customHeight="1">
      <c r="A870" s="179" t="s">
        <v>0</v>
      </c>
      <c r="B870" s="179" t="s">
        <v>99</v>
      </c>
      <c r="C870" s="179" t="s">
        <v>98</v>
      </c>
      <c r="D870" s="180" t="s">
        <v>1</v>
      </c>
      <c r="E870" s="180" t="s">
        <v>2</v>
      </c>
      <c r="F870" s="180" t="s">
        <v>3</v>
      </c>
      <c r="G870" s="179" t="s">
        <v>4</v>
      </c>
      <c r="H870" s="179" t="s">
        <v>5</v>
      </c>
      <c r="I870" s="179" t="s">
        <v>104</v>
      </c>
      <c r="J870" s="181" t="s">
        <v>110</v>
      </c>
      <c r="K870" s="181" t="s">
        <v>105</v>
      </c>
      <c r="L870" s="179" t="s">
        <v>6</v>
      </c>
      <c r="M870" s="179" t="s">
        <v>96</v>
      </c>
      <c r="N870" s="179" t="s">
        <v>97</v>
      </c>
      <c r="O870" s="179" t="s">
        <v>7</v>
      </c>
    </row>
    <row r="871" spans="1:15" s="43" customFormat="1">
      <c r="A871" s="179" t="s">
        <v>8</v>
      </c>
      <c r="B871" s="179" t="s">
        <v>9</v>
      </c>
      <c r="C871" s="179" t="s">
        <v>10</v>
      </c>
      <c r="D871" s="179" t="s">
        <v>11</v>
      </c>
      <c r="E871" s="179" t="s">
        <v>12</v>
      </c>
      <c r="F871" s="179" t="s">
        <v>13</v>
      </c>
      <c r="G871" s="179" t="s">
        <v>14</v>
      </c>
      <c r="H871" s="179" t="s">
        <v>15</v>
      </c>
      <c r="I871" s="182" t="s">
        <v>16</v>
      </c>
      <c r="J871" s="179" t="s">
        <v>17</v>
      </c>
      <c r="K871" s="179" t="s">
        <v>18</v>
      </c>
      <c r="L871" s="179" t="s">
        <v>19</v>
      </c>
      <c r="M871" s="179" t="s">
        <v>20</v>
      </c>
      <c r="N871" s="179" t="s">
        <v>21</v>
      </c>
      <c r="O871" s="179" t="s">
        <v>100</v>
      </c>
    </row>
    <row r="872" spans="1:15" s="43" customFormat="1" ht="30.6">
      <c r="A872" s="1" t="s">
        <v>22</v>
      </c>
      <c r="B872" s="153" t="s">
        <v>111</v>
      </c>
      <c r="C872" s="93" t="s">
        <v>39</v>
      </c>
      <c r="D872" s="94">
        <v>0</v>
      </c>
      <c r="E872" s="93">
        <v>0</v>
      </c>
      <c r="F872" s="93">
        <v>1250</v>
      </c>
      <c r="G872" s="47">
        <f>D872+E872+F872</f>
        <v>1250</v>
      </c>
      <c r="H872" s="185"/>
      <c r="I872" s="9" t="e">
        <f t="shared" ref="I872:I873" si="137">ROUND(G872/H872,2)</f>
        <v>#DIV/0!</v>
      </c>
      <c r="J872" s="205">
        <v>0</v>
      </c>
      <c r="K872" s="183" t="e">
        <f t="shared" ref="K872:K873" si="138">ROUND(I872*J872,2)</f>
        <v>#DIV/0!</v>
      </c>
      <c r="L872" s="223">
        <v>0.08</v>
      </c>
      <c r="M872" s="183" t="e">
        <f t="shared" ref="M872:M873" si="139">ROUND(K872*L872+K872,2)</f>
        <v>#DIV/0!</v>
      </c>
      <c r="N872" s="187"/>
      <c r="O872" s="187"/>
    </row>
    <row r="873" spans="1:15" s="43" customFormat="1" ht="30.6">
      <c r="A873" s="1"/>
      <c r="B873" s="36" t="s">
        <v>112</v>
      </c>
      <c r="C873" s="17" t="s">
        <v>39</v>
      </c>
      <c r="D873" s="16">
        <v>0</v>
      </c>
      <c r="E873" s="17">
        <v>0</v>
      </c>
      <c r="F873" s="17">
        <v>750</v>
      </c>
      <c r="G873" s="47">
        <f>D873+E873+F873</f>
        <v>750</v>
      </c>
      <c r="H873" s="185"/>
      <c r="I873" s="9" t="e">
        <f t="shared" si="137"/>
        <v>#DIV/0!</v>
      </c>
      <c r="J873" s="205">
        <v>0</v>
      </c>
      <c r="K873" s="183" t="e">
        <f t="shared" si="138"/>
        <v>#DIV/0!</v>
      </c>
      <c r="L873" s="223">
        <v>0.08</v>
      </c>
      <c r="M873" s="183" t="e">
        <f t="shared" si="139"/>
        <v>#DIV/0!</v>
      </c>
      <c r="N873" s="187"/>
      <c r="O873" s="187"/>
    </row>
    <row r="874" spans="1:15" s="43" customFormat="1">
      <c r="B874" s="92" t="s">
        <v>23</v>
      </c>
      <c r="C874" s="2"/>
      <c r="D874" s="2"/>
      <c r="E874" s="2"/>
      <c r="F874" s="2"/>
      <c r="G874" s="3"/>
      <c r="H874" s="3"/>
      <c r="J874" s="3" t="s">
        <v>24</v>
      </c>
      <c r="K874" s="184" t="e">
        <f>SUM(K872:K873)</f>
        <v>#DIV/0!</v>
      </c>
      <c r="L874" s="4"/>
      <c r="M874" s="184" t="e">
        <f>SUM(M872:M873)</f>
        <v>#DIV/0!</v>
      </c>
      <c r="N874" s="3"/>
      <c r="O874" s="3"/>
    </row>
    <row r="875" spans="1:15" s="43" customFormat="1">
      <c r="A875" s="5" t="s">
        <v>25</v>
      </c>
      <c r="B875" s="6" t="s">
        <v>31</v>
      </c>
      <c r="C875" s="6"/>
      <c r="D875" s="6"/>
      <c r="E875" s="6"/>
      <c r="F875" s="6"/>
      <c r="G875" s="6"/>
      <c r="H875" s="6"/>
      <c r="I875" s="6"/>
      <c r="J875" s="5"/>
    </row>
    <row r="876" spans="1:15" s="43" customFormat="1">
      <c r="A876" s="5" t="s">
        <v>25</v>
      </c>
      <c r="B876" s="6" t="s">
        <v>103</v>
      </c>
      <c r="C876" s="6"/>
      <c r="D876" s="6"/>
      <c r="E876" s="6"/>
      <c r="F876" s="6"/>
      <c r="G876" s="6"/>
      <c r="H876" s="6"/>
      <c r="I876" s="6"/>
      <c r="J876" s="5"/>
      <c r="N876" s="6"/>
      <c r="O876" s="6"/>
    </row>
    <row r="877" spans="1:15" s="43" customFormat="1">
      <c r="A877" s="5" t="s">
        <v>25</v>
      </c>
      <c r="B877" s="189" t="s">
        <v>26</v>
      </c>
      <c r="C877" s="189"/>
      <c r="D877" s="189"/>
      <c r="E877" s="189"/>
      <c r="F877" s="189"/>
      <c r="G877" s="190"/>
      <c r="H877" s="190"/>
      <c r="I877" s="190"/>
      <c r="J877" s="191"/>
      <c r="K877" s="192"/>
      <c r="L877" s="192"/>
      <c r="M877" s="192"/>
      <c r="N877" s="190"/>
      <c r="O877" s="190"/>
    </row>
    <row r="878" spans="1:15" s="43" customFormat="1">
      <c r="B878" s="192" t="s">
        <v>108</v>
      </c>
      <c r="C878" s="192"/>
      <c r="D878" s="192"/>
      <c r="E878" s="192"/>
      <c r="F878" s="192"/>
      <c r="G878" s="192"/>
      <c r="H878" s="192"/>
      <c r="I878" s="192"/>
      <c r="J878" s="193"/>
      <c r="K878" s="192"/>
      <c r="L878" s="192"/>
      <c r="M878" s="192"/>
      <c r="N878" s="192"/>
      <c r="O878" s="192"/>
    </row>
    <row r="879" spans="1:15" s="43" customFormat="1" ht="21.6" customHeight="1">
      <c r="A879" s="5"/>
      <c r="B879" s="7"/>
      <c r="C879" s="7"/>
      <c r="D879" s="7"/>
      <c r="E879" s="7"/>
      <c r="F879" s="7"/>
      <c r="G879" s="7"/>
      <c r="H879" s="7"/>
      <c r="I879" s="7"/>
      <c r="J879" s="62"/>
      <c r="K879" s="7"/>
      <c r="L879" s="8"/>
      <c r="M879" s="8"/>
      <c r="N879" s="8"/>
      <c r="O879" s="8"/>
    </row>
    <row r="880" spans="1:15" s="43" customFormat="1">
      <c r="H880" s="12" t="s">
        <v>27</v>
      </c>
      <c r="I880" s="12"/>
      <c r="J880" s="46"/>
      <c r="K880" s="12"/>
      <c r="L880" s="12"/>
      <c r="M880" s="12"/>
      <c r="N880" s="12"/>
      <c r="O880" s="12"/>
    </row>
    <row r="881" spans="1:15" s="45" customFormat="1">
      <c r="A881" s="43"/>
      <c r="B881" s="264" t="s">
        <v>200</v>
      </c>
      <c r="C881" s="270"/>
      <c r="D881" s="270"/>
      <c r="E881" s="43"/>
      <c r="F881" s="43"/>
      <c r="G881" s="92"/>
      <c r="H881" s="133"/>
      <c r="I881" s="133"/>
      <c r="J881" s="5"/>
      <c r="K881" s="133"/>
      <c r="L881" s="252"/>
      <c r="M881" s="243"/>
      <c r="N881" s="242"/>
      <c r="O881" s="242"/>
    </row>
    <row r="882" spans="1:15" s="43" customFormat="1" ht="73.8" customHeight="1">
      <c r="A882" s="179" t="s">
        <v>0</v>
      </c>
      <c r="B882" s="179" t="s">
        <v>99</v>
      </c>
      <c r="C882" s="179" t="s">
        <v>98</v>
      </c>
      <c r="D882" s="180" t="s">
        <v>1</v>
      </c>
      <c r="E882" s="180" t="s">
        <v>2</v>
      </c>
      <c r="F882" s="180" t="s">
        <v>3</v>
      </c>
      <c r="G882" s="179" t="s">
        <v>4</v>
      </c>
      <c r="H882" s="179" t="s">
        <v>5</v>
      </c>
      <c r="I882" s="179" t="s">
        <v>104</v>
      </c>
      <c r="J882" s="181" t="s">
        <v>110</v>
      </c>
      <c r="K882" s="181" t="s">
        <v>105</v>
      </c>
      <c r="L882" s="179" t="s">
        <v>6</v>
      </c>
      <c r="M882" s="179" t="s">
        <v>96</v>
      </c>
      <c r="N882" s="179" t="s">
        <v>97</v>
      </c>
      <c r="O882" s="179" t="s">
        <v>7</v>
      </c>
    </row>
    <row r="883" spans="1:15" s="43" customFormat="1">
      <c r="A883" s="179" t="s">
        <v>8</v>
      </c>
      <c r="B883" s="179" t="s">
        <v>9</v>
      </c>
      <c r="C883" s="179" t="s">
        <v>10</v>
      </c>
      <c r="D883" s="179" t="s">
        <v>11</v>
      </c>
      <c r="E883" s="179" t="s">
        <v>12</v>
      </c>
      <c r="F883" s="179" t="s">
        <v>13</v>
      </c>
      <c r="G883" s="179" t="s">
        <v>14</v>
      </c>
      <c r="H883" s="179" t="s">
        <v>15</v>
      </c>
      <c r="I883" s="182" t="s">
        <v>16</v>
      </c>
      <c r="J883" s="179" t="s">
        <v>17</v>
      </c>
      <c r="K883" s="179" t="s">
        <v>18</v>
      </c>
      <c r="L883" s="179" t="s">
        <v>19</v>
      </c>
      <c r="M883" s="179" t="s">
        <v>20</v>
      </c>
      <c r="N883" s="179" t="s">
        <v>21</v>
      </c>
      <c r="O883" s="179" t="s">
        <v>100</v>
      </c>
    </row>
    <row r="884" spans="1:15" s="43" customFormat="1" ht="30.6">
      <c r="A884" s="1" t="s">
        <v>22</v>
      </c>
      <c r="B884" s="36" t="s">
        <v>248</v>
      </c>
      <c r="C884" s="17" t="s">
        <v>39</v>
      </c>
      <c r="D884" s="16">
        <v>0</v>
      </c>
      <c r="E884" s="17">
        <v>0</v>
      </c>
      <c r="F884" s="17">
        <v>600</v>
      </c>
      <c r="G884" s="47">
        <f>D884+E884+F884</f>
        <v>600</v>
      </c>
      <c r="H884" s="185"/>
      <c r="I884" s="9" t="e">
        <f t="shared" ref="I884" si="140">ROUND(G884/H884,2)</f>
        <v>#DIV/0!</v>
      </c>
      <c r="J884" s="205">
        <v>0</v>
      </c>
      <c r="K884" s="183" t="e">
        <f t="shared" ref="K884" si="141">ROUND(I884*J884,2)</f>
        <v>#DIV/0!</v>
      </c>
      <c r="L884" s="223">
        <v>0.08</v>
      </c>
      <c r="M884" s="183" t="e">
        <f t="shared" ref="M884" si="142">ROUND(K884*L884+K884,2)</f>
        <v>#DIV/0!</v>
      </c>
      <c r="N884" s="187"/>
      <c r="O884" s="187"/>
    </row>
    <row r="885" spans="1:15" s="43" customFormat="1">
      <c r="B885" s="92" t="s">
        <v>23</v>
      </c>
      <c r="C885" s="2"/>
      <c r="D885" s="2"/>
      <c r="E885" s="2"/>
      <c r="F885" s="2"/>
      <c r="G885" s="3"/>
      <c r="H885" s="3"/>
      <c r="J885" s="3" t="s">
        <v>24</v>
      </c>
      <c r="K885" s="184" t="e">
        <f>SUM(K884:K884)</f>
        <v>#DIV/0!</v>
      </c>
      <c r="L885" s="4"/>
      <c r="M885" s="184" t="e">
        <f>SUM(M884:M884)</f>
        <v>#DIV/0!</v>
      </c>
      <c r="N885" s="3"/>
      <c r="O885" s="3"/>
    </row>
    <row r="886" spans="1:15" s="43" customFormat="1">
      <c r="A886" s="5" t="s">
        <v>25</v>
      </c>
      <c r="B886" s="6" t="s">
        <v>31</v>
      </c>
      <c r="C886" s="6"/>
      <c r="D886" s="6"/>
      <c r="E886" s="6"/>
      <c r="F886" s="6"/>
      <c r="G886" s="6"/>
      <c r="H886" s="6"/>
      <c r="I886" s="6"/>
      <c r="J886" s="5"/>
    </row>
    <row r="887" spans="1:15" s="43" customFormat="1">
      <c r="A887" s="5" t="s">
        <v>25</v>
      </c>
      <c r="B887" s="6" t="s">
        <v>103</v>
      </c>
      <c r="C887" s="6"/>
      <c r="D887" s="6"/>
      <c r="E887" s="6"/>
      <c r="F887" s="6"/>
      <c r="G887" s="6"/>
      <c r="H887" s="6"/>
      <c r="I887" s="6"/>
      <c r="J887" s="5"/>
      <c r="N887" s="6"/>
      <c r="O887" s="6"/>
    </row>
    <row r="888" spans="1:15" s="43" customFormat="1">
      <c r="A888" s="5" t="s">
        <v>25</v>
      </c>
      <c r="B888" s="189" t="s">
        <v>26</v>
      </c>
      <c r="C888" s="189"/>
      <c r="D888" s="189"/>
      <c r="E888" s="189"/>
      <c r="F888" s="189"/>
      <c r="G888" s="190"/>
      <c r="H888" s="190"/>
      <c r="I888" s="190"/>
      <c r="J888" s="191"/>
      <c r="K888" s="192"/>
      <c r="L888" s="192"/>
      <c r="M888" s="192"/>
      <c r="N888" s="190"/>
      <c r="O888" s="190"/>
    </row>
    <row r="889" spans="1:15" s="43" customFormat="1">
      <c r="B889" s="192" t="s">
        <v>108</v>
      </c>
      <c r="C889" s="192"/>
      <c r="D889" s="192"/>
      <c r="E889" s="192"/>
      <c r="F889" s="192"/>
      <c r="G889" s="192"/>
      <c r="H889" s="192"/>
      <c r="I889" s="192"/>
      <c r="J889" s="193"/>
      <c r="K889" s="192"/>
      <c r="L889" s="192"/>
      <c r="M889" s="192"/>
      <c r="N889" s="192"/>
      <c r="O889" s="192"/>
    </row>
    <row r="890" spans="1:15" s="43" customFormat="1" ht="27" customHeight="1">
      <c r="A890" s="5"/>
      <c r="B890" s="7"/>
      <c r="C890" s="7"/>
      <c r="D890" s="7"/>
      <c r="E890" s="7"/>
      <c r="F890" s="7"/>
      <c r="G890" s="7"/>
      <c r="H890" s="7"/>
      <c r="I890" s="7"/>
      <c r="J890" s="62"/>
      <c r="K890" s="7"/>
      <c r="L890" s="8"/>
      <c r="M890" s="8"/>
      <c r="N890" s="8"/>
      <c r="O890" s="8"/>
    </row>
    <row r="891" spans="1:15" s="43" customFormat="1">
      <c r="H891" s="12" t="s">
        <v>27</v>
      </c>
      <c r="I891" s="12"/>
      <c r="J891" s="46"/>
      <c r="K891" s="12"/>
      <c r="L891" s="12"/>
      <c r="M891" s="12"/>
      <c r="N891" s="12"/>
      <c r="O891" s="12"/>
    </row>
    <row r="892" spans="1:15">
      <c r="B892" s="264" t="s">
        <v>201</v>
      </c>
      <c r="C892" s="270"/>
      <c r="D892" s="270"/>
      <c r="G892" s="92"/>
      <c r="H892" s="133"/>
      <c r="I892" s="133"/>
      <c r="K892" s="133"/>
      <c r="L892" s="252"/>
      <c r="M892" s="243"/>
      <c r="N892" s="245"/>
      <c r="O892" s="245"/>
    </row>
    <row r="893" spans="1:15" s="43" customFormat="1" ht="73.8" customHeight="1">
      <c r="A893" s="179" t="s">
        <v>0</v>
      </c>
      <c r="B893" s="179" t="s">
        <v>99</v>
      </c>
      <c r="C893" s="179" t="s">
        <v>98</v>
      </c>
      <c r="D893" s="180" t="s">
        <v>1</v>
      </c>
      <c r="E893" s="180" t="s">
        <v>2</v>
      </c>
      <c r="F893" s="180" t="s">
        <v>3</v>
      </c>
      <c r="G893" s="179" t="s">
        <v>4</v>
      </c>
      <c r="H893" s="179" t="s">
        <v>5</v>
      </c>
      <c r="I893" s="179" t="s">
        <v>104</v>
      </c>
      <c r="J893" s="181" t="s">
        <v>110</v>
      </c>
      <c r="K893" s="181" t="s">
        <v>105</v>
      </c>
      <c r="L893" s="179" t="s">
        <v>6</v>
      </c>
      <c r="M893" s="179" t="s">
        <v>96</v>
      </c>
      <c r="N893" s="179" t="s">
        <v>97</v>
      </c>
      <c r="O893" s="179" t="s">
        <v>7</v>
      </c>
    </row>
    <row r="894" spans="1:15" s="43" customFormat="1">
      <c r="A894" s="179" t="s">
        <v>8</v>
      </c>
      <c r="B894" s="179" t="s">
        <v>9</v>
      </c>
      <c r="C894" s="179" t="s">
        <v>10</v>
      </c>
      <c r="D894" s="179" t="s">
        <v>11</v>
      </c>
      <c r="E894" s="179" t="s">
        <v>12</v>
      </c>
      <c r="F894" s="179" t="s">
        <v>13</v>
      </c>
      <c r="G894" s="179" t="s">
        <v>14</v>
      </c>
      <c r="H894" s="179" t="s">
        <v>15</v>
      </c>
      <c r="I894" s="182" t="s">
        <v>16</v>
      </c>
      <c r="J894" s="179" t="s">
        <v>17</v>
      </c>
      <c r="K894" s="179" t="s">
        <v>18</v>
      </c>
      <c r="L894" s="179" t="s">
        <v>19</v>
      </c>
      <c r="M894" s="179" t="s">
        <v>20</v>
      </c>
      <c r="N894" s="179" t="s">
        <v>21</v>
      </c>
      <c r="O894" s="179" t="s">
        <v>100</v>
      </c>
    </row>
    <row r="895" spans="1:15" s="45" customFormat="1" ht="30.6">
      <c r="A895" s="1" t="s">
        <v>22</v>
      </c>
      <c r="B895" s="77" t="s">
        <v>271</v>
      </c>
      <c r="C895" s="56" t="s">
        <v>39</v>
      </c>
      <c r="D895" s="76">
        <v>500</v>
      </c>
      <c r="E895" s="59">
        <v>2500</v>
      </c>
      <c r="F895" s="57">
        <v>1000</v>
      </c>
      <c r="G895" s="47">
        <f>D895+E895+F895</f>
        <v>4000</v>
      </c>
      <c r="H895" s="185"/>
      <c r="I895" s="9" t="e">
        <f t="shared" ref="I895:I903" si="143">ROUND(G895/H895,2)</f>
        <v>#DIV/0!</v>
      </c>
      <c r="J895" s="203">
        <v>0</v>
      </c>
      <c r="K895" s="183" t="e">
        <f t="shared" ref="K895:K903" si="144">ROUND(I895*J895,2)</f>
        <v>#DIV/0!</v>
      </c>
      <c r="L895" s="223">
        <v>0.08</v>
      </c>
      <c r="M895" s="183" t="e">
        <f t="shared" ref="M895:M903" si="145">ROUND(K895*L895+K895,2)</f>
        <v>#DIV/0!</v>
      </c>
      <c r="N895" s="198"/>
      <c r="O895" s="198"/>
    </row>
    <row r="896" spans="1:15" s="45" customFormat="1" ht="40.799999999999997">
      <c r="A896" s="1" t="s">
        <v>28</v>
      </c>
      <c r="B896" s="77" t="s">
        <v>272</v>
      </c>
      <c r="C896" s="56" t="s">
        <v>39</v>
      </c>
      <c r="D896" s="83">
        <v>3000</v>
      </c>
      <c r="E896" s="59">
        <v>4600</v>
      </c>
      <c r="F896" s="57">
        <v>1000</v>
      </c>
      <c r="G896" s="47">
        <f t="shared" ref="G896:G902" si="146">D896+E896+F896</f>
        <v>8600</v>
      </c>
      <c r="H896" s="185"/>
      <c r="I896" s="9" t="e">
        <f t="shared" si="143"/>
        <v>#DIV/0!</v>
      </c>
      <c r="J896" s="203">
        <v>0</v>
      </c>
      <c r="K896" s="183" t="e">
        <f t="shared" si="144"/>
        <v>#DIV/0!</v>
      </c>
      <c r="L896" s="223">
        <v>0.08</v>
      </c>
      <c r="M896" s="183" t="e">
        <f t="shared" si="145"/>
        <v>#DIV/0!</v>
      </c>
      <c r="N896" s="198"/>
      <c r="O896" s="198"/>
    </row>
    <row r="897" spans="1:15" s="45" customFormat="1" ht="30.6">
      <c r="A897" s="1" t="s">
        <v>29</v>
      </c>
      <c r="B897" s="77" t="s">
        <v>273</v>
      </c>
      <c r="C897" s="58" t="s">
        <v>39</v>
      </c>
      <c r="D897" s="16">
        <v>1100</v>
      </c>
      <c r="E897" s="58">
        <v>6100</v>
      </c>
      <c r="F897" s="57">
        <v>1000</v>
      </c>
      <c r="G897" s="47">
        <f t="shared" si="146"/>
        <v>8200</v>
      </c>
      <c r="H897" s="185"/>
      <c r="I897" s="9" t="e">
        <f t="shared" si="143"/>
        <v>#DIV/0!</v>
      </c>
      <c r="J897" s="203">
        <v>0</v>
      </c>
      <c r="K897" s="183" t="e">
        <f t="shared" si="144"/>
        <v>#DIV/0!</v>
      </c>
      <c r="L897" s="223">
        <v>0.08</v>
      </c>
      <c r="M897" s="183" t="e">
        <f t="shared" si="145"/>
        <v>#DIV/0!</v>
      </c>
      <c r="N897" s="198"/>
      <c r="O897" s="198"/>
    </row>
    <row r="898" spans="1:15" s="45" customFormat="1" ht="30.6">
      <c r="A898" s="1" t="s">
        <v>30</v>
      </c>
      <c r="B898" s="82" t="s">
        <v>274</v>
      </c>
      <c r="C898" s="56" t="s">
        <v>39</v>
      </c>
      <c r="D898" s="76">
        <v>500</v>
      </c>
      <c r="E898" s="57">
        <v>12500</v>
      </c>
      <c r="F898" s="57">
        <v>2000</v>
      </c>
      <c r="G898" s="47">
        <f t="shared" si="146"/>
        <v>15000</v>
      </c>
      <c r="H898" s="185"/>
      <c r="I898" s="9" t="e">
        <f t="shared" si="143"/>
        <v>#DIV/0!</v>
      </c>
      <c r="J898" s="203">
        <v>0</v>
      </c>
      <c r="K898" s="183" t="e">
        <f t="shared" si="144"/>
        <v>#DIV/0!</v>
      </c>
      <c r="L898" s="223">
        <v>0.08</v>
      </c>
      <c r="M898" s="183" t="e">
        <f t="shared" si="145"/>
        <v>#DIV/0!</v>
      </c>
      <c r="N898" s="198"/>
      <c r="O898" s="198"/>
    </row>
    <row r="899" spans="1:15" s="45" customFormat="1" ht="30.6">
      <c r="A899" s="1" t="s">
        <v>32</v>
      </c>
      <c r="B899" s="154" t="s">
        <v>275</v>
      </c>
      <c r="C899" s="56" t="s">
        <v>39</v>
      </c>
      <c r="D899" s="76">
        <v>700</v>
      </c>
      <c r="E899" s="57">
        <v>6400</v>
      </c>
      <c r="F899" s="57">
        <v>2000</v>
      </c>
      <c r="G899" s="47">
        <f t="shared" si="146"/>
        <v>9100</v>
      </c>
      <c r="H899" s="185"/>
      <c r="I899" s="9" t="e">
        <f t="shared" si="143"/>
        <v>#DIV/0!</v>
      </c>
      <c r="J899" s="203">
        <v>0</v>
      </c>
      <c r="K899" s="183" t="e">
        <f t="shared" si="144"/>
        <v>#DIV/0!</v>
      </c>
      <c r="L899" s="223">
        <v>0.08</v>
      </c>
      <c r="M899" s="183" t="e">
        <f t="shared" si="145"/>
        <v>#DIV/0!</v>
      </c>
      <c r="N899" s="198"/>
      <c r="O899" s="198"/>
    </row>
    <row r="900" spans="1:15" s="45" customFormat="1" ht="30.6">
      <c r="A900" s="1" t="s">
        <v>33</v>
      </c>
      <c r="B900" s="82" t="s">
        <v>276</v>
      </c>
      <c r="C900" s="56" t="s">
        <v>39</v>
      </c>
      <c r="D900" s="76">
        <v>200</v>
      </c>
      <c r="E900" s="56">
        <v>600</v>
      </c>
      <c r="F900" s="57">
        <v>100</v>
      </c>
      <c r="G900" s="47">
        <f t="shared" si="146"/>
        <v>900</v>
      </c>
      <c r="H900" s="185"/>
      <c r="I900" s="9" t="e">
        <f t="shared" si="143"/>
        <v>#DIV/0!</v>
      </c>
      <c r="J900" s="203">
        <v>0</v>
      </c>
      <c r="K900" s="183" t="e">
        <f t="shared" si="144"/>
        <v>#DIV/0!</v>
      </c>
      <c r="L900" s="223">
        <v>0.08</v>
      </c>
      <c r="M900" s="183" t="e">
        <f t="shared" si="145"/>
        <v>#DIV/0!</v>
      </c>
      <c r="N900" s="198"/>
      <c r="O900" s="198"/>
    </row>
    <row r="901" spans="1:15" s="45" customFormat="1" ht="30.6">
      <c r="A901" s="1" t="s">
        <v>34</v>
      </c>
      <c r="B901" s="82" t="s">
        <v>277</v>
      </c>
      <c r="C901" s="56" t="s">
        <v>39</v>
      </c>
      <c r="D901" s="76">
        <v>250</v>
      </c>
      <c r="E901" s="56">
        <v>1650</v>
      </c>
      <c r="F901" s="57">
        <v>1000</v>
      </c>
      <c r="G901" s="47">
        <f t="shared" si="146"/>
        <v>2900</v>
      </c>
      <c r="H901" s="185"/>
      <c r="I901" s="9" t="e">
        <f t="shared" si="143"/>
        <v>#DIV/0!</v>
      </c>
      <c r="J901" s="203">
        <v>0</v>
      </c>
      <c r="K901" s="183" t="e">
        <f t="shared" si="144"/>
        <v>#DIV/0!</v>
      </c>
      <c r="L901" s="223">
        <v>0.08</v>
      </c>
      <c r="M901" s="183" t="e">
        <f t="shared" si="145"/>
        <v>#DIV/0!</v>
      </c>
      <c r="N901" s="198"/>
      <c r="O901" s="198"/>
    </row>
    <row r="902" spans="1:15" s="45" customFormat="1" ht="30.6">
      <c r="A902" s="1" t="s">
        <v>35</v>
      </c>
      <c r="B902" s="82" t="s">
        <v>278</v>
      </c>
      <c r="C902" s="56" t="s">
        <v>39</v>
      </c>
      <c r="D902" s="76">
        <v>0</v>
      </c>
      <c r="E902" s="56">
        <v>1048</v>
      </c>
      <c r="F902" s="56">
        <v>200</v>
      </c>
      <c r="G902" s="47">
        <f t="shared" si="146"/>
        <v>1248</v>
      </c>
      <c r="H902" s="185"/>
      <c r="I902" s="9" t="e">
        <f t="shared" si="143"/>
        <v>#DIV/0!</v>
      </c>
      <c r="J902" s="205">
        <v>0</v>
      </c>
      <c r="K902" s="183" t="e">
        <f t="shared" si="144"/>
        <v>#DIV/0!</v>
      </c>
      <c r="L902" s="223">
        <v>0.08</v>
      </c>
      <c r="M902" s="183" t="e">
        <f t="shared" si="145"/>
        <v>#DIV/0!</v>
      </c>
      <c r="N902" s="198"/>
      <c r="O902" s="198"/>
    </row>
    <row r="903" spans="1:15" s="43" customFormat="1" ht="61.2">
      <c r="A903" s="1" t="s">
        <v>36</v>
      </c>
      <c r="B903" s="82" t="s">
        <v>249</v>
      </c>
      <c r="C903" s="56" t="s">
        <v>39</v>
      </c>
      <c r="D903" s="57">
        <v>4000</v>
      </c>
      <c r="E903" s="58">
        <v>0</v>
      </c>
      <c r="F903" s="58">
        <v>0</v>
      </c>
      <c r="G903" s="47">
        <f>D903+E903+F903</f>
        <v>4000</v>
      </c>
      <c r="H903" s="185"/>
      <c r="I903" s="9" t="e">
        <f t="shared" si="143"/>
        <v>#DIV/0!</v>
      </c>
      <c r="J903" s="331">
        <v>0</v>
      </c>
      <c r="K903" s="183" t="e">
        <f t="shared" si="144"/>
        <v>#DIV/0!</v>
      </c>
      <c r="L903" s="223">
        <v>0.08</v>
      </c>
      <c r="M903" s="183" t="e">
        <f t="shared" si="145"/>
        <v>#DIV/0!</v>
      </c>
      <c r="N903" s="198"/>
      <c r="O903" s="198"/>
    </row>
    <row r="904" spans="1:15" s="43" customFormat="1">
      <c r="C904" s="2"/>
      <c r="D904" s="2"/>
      <c r="E904" s="2"/>
      <c r="F904" s="2"/>
      <c r="G904" s="3"/>
      <c r="H904" s="3"/>
      <c r="J904" s="3" t="s">
        <v>24</v>
      </c>
      <c r="K904" s="184" t="e">
        <f>SUM(K895:K903)</f>
        <v>#DIV/0!</v>
      </c>
      <c r="L904" s="4"/>
      <c r="M904" s="184" t="e">
        <f>SUM(M895:M903)</f>
        <v>#DIV/0!</v>
      </c>
      <c r="N904" s="3"/>
      <c r="O904" s="3"/>
    </row>
    <row r="905" spans="1:15" s="43" customFormat="1">
      <c r="A905" s="5" t="s">
        <v>25</v>
      </c>
      <c r="B905" s="6" t="s">
        <v>31</v>
      </c>
      <c r="C905" s="6"/>
      <c r="D905" s="6"/>
      <c r="E905" s="6"/>
      <c r="F905" s="6"/>
      <c r="G905" s="6"/>
      <c r="H905" s="6"/>
      <c r="I905" s="6"/>
      <c r="J905" s="5"/>
    </row>
    <row r="906" spans="1:15" s="43" customFormat="1">
      <c r="A906" s="5" t="s">
        <v>25</v>
      </c>
      <c r="B906" s="6" t="s">
        <v>103</v>
      </c>
      <c r="C906" s="6"/>
      <c r="D906" s="6"/>
      <c r="E906" s="6"/>
      <c r="F906" s="6"/>
      <c r="G906" s="6"/>
      <c r="H906" s="6"/>
      <c r="I906" s="6"/>
      <c r="J906" s="5"/>
      <c r="N906" s="6"/>
      <c r="O906" s="6"/>
    </row>
    <row r="907" spans="1:15" s="43" customFormat="1">
      <c r="A907" s="5" t="s">
        <v>25</v>
      </c>
      <c r="B907" s="189" t="s">
        <v>26</v>
      </c>
      <c r="C907" s="189"/>
      <c r="D907" s="189"/>
      <c r="E907" s="189"/>
      <c r="F907" s="189"/>
      <c r="G907" s="190"/>
      <c r="H907" s="190"/>
      <c r="I907" s="190"/>
      <c r="J907" s="191"/>
      <c r="K907" s="192"/>
      <c r="L907" s="192"/>
      <c r="M907" s="192"/>
      <c r="N907" s="190"/>
      <c r="O907" s="190"/>
    </row>
    <row r="908" spans="1:15" s="43" customFormat="1">
      <c r="B908" s="192" t="s">
        <v>108</v>
      </c>
      <c r="C908" s="192"/>
      <c r="D908" s="192"/>
      <c r="E908" s="192"/>
      <c r="F908" s="192"/>
      <c r="G908" s="192"/>
      <c r="H908" s="192"/>
      <c r="I908" s="192"/>
      <c r="J908" s="193"/>
      <c r="K908" s="192"/>
      <c r="L908" s="192"/>
      <c r="M908" s="192"/>
      <c r="N908" s="192"/>
      <c r="O908" s="192"/>
    </row>
    <row r="909" spans="1:15" s="43" customFormat="1" ht="15.6" customHeight="1">
      <c r="A909" s="5"/>
      <c r="B909" s="7"/>
      <c r="C909" s="7"/>
      <c r="D909" s="7"/>
      <c r="E909" s="7"/>
      <c r="F909" s="7"/>
      <c r="G909" s="7"/>
      <c r="H909" s="7"/>
      <c r="I909" s="7"/>
      <c r="J909" s="62"/>
      <c r="K909" s="7"/>
      <c r="L909" s="8"/>
      <c r="M909" s="8"/>
      <c r="N909" s="8"/>
      <c r="O909" s="8"/>
    </row>
    <row r="910" spans="1:15" s="43" customFormat="1">
      <c r="H910" s="12" t="s">
        <v>27</v>
      </c>
      <c r="I910" s="12"/>
      <c r="J910" s="46"/>
      <c r="K910" s="12"/>
      <c r="L910" s="12"/>
      <c r="M910" s="12"/>
      <c r="N910" s="12"/>
      <c r="O910" s="12"/>
    </row>
    <row r="911" spans="1:15" s="241" customFormat="1">
      <c r="A911" s="92"/>
      <c r="B911" s="48" t="s">
        <v>202</v>
      </c>
      <c r="C911" s="50"/>
      <c r="D911" s="50"/>
      <c r="E911" s="50"/>
      <c r="F911" s="50"/>
      <c r="G911" s="50"/>
      <c r="H911" s="113"/>
      <c r="I911" s="113"/>
      <c r="J911" s="114"/>
      <c r="K911" s="115"/>
      <c r="L911" s="116"/>
      <c r="M911" s="101"/>
      <c r="N911" s="240"/>
      <c r="O911" s="240"/>
    </row>
    <row r="912" spans="1:15" s="43" customFormat="1" ht="73.8" customHeight="1">
      <c r="A912" s="179" t="s">
        <v>0</v>
      </c>
      <c r="B912" s="179" t="s">
        <v>99</v>
      </c>
      <c r="C912" s="179" t="s">
        <v>98</v>
      </c>
      <c r="D912" s="180" t="s">
        <v>1</v>
      </c>
      <c r="E912" s="180" t="s">
        <v>2</v>
      </c>
      <c r="F912" s="180" t="s">
        <v>3</v>
      </c>
      <c r="G912" s="179" t="s">
        <v>4</v>
      </c>
      <c r="H912" s="179" t="s">
        <v>5</v>
      </c>
      <c r="I912" s="179" t="s">
        <v>104</v>
      </c>
      <c r="J912" s="181" t="s">
        <v>110</v>
      </c>
      <c r="K912" s="181" t="s">
        <v>105</v>
      </c>
      <c r="L912" s="179" t="s">
        <v>6</v>
      </c>
      <c r="M912" s="179" t="s">
        <v>96</v>
      </c>
      <c r="N912" s="179" t="s">
        <v>97</v>
      </c>
      <c r="O912" s="179" t="s">
        <v>7</v>
      </c>
    </row>
    <row r="913" spans="1:15" s="43" customFormat="1">
      <c r="A913" s="179" t="s">
        <v>8</v>
      </c>
      <c r="B913" s="179" t="s">
        <v>9</v>
      </c>
      <c r="C913" s="179" t="s">
        <v>10</v>
      </c>
      <c r="D913" s="179" t="s">
        <v>11</v>
      </c>
      <c r="E913" s="179" t="s">
        <v>12</v>
      </c>
      <c r="F913" s="179" t="s">
        <v>13</v>
      </c>
      <c r="G913" s="179" t="s">
        <v>14</v>
      </c>
      <c r="H913" s="179" t="s">
        <v>15</v>
      </c>
      <c r="I913" s="182" t="s">
        <v>16</v>
      </c>
      <c r="J913" s="179" t="s">
        <v>17</v>
      </c>
      <c r="K913" s="179" t="s">
        <v>18</v>
      </c>
      <c r="L913" s="179" t="s">
        <v>19</v>
      </c>
      <c r="M913" s="179" t="s">
        <v>20</v>
      </c>
      <c r="N913" s="179" t="s">
        <v>21</v>
      </c>
      <c r="O913" s="179" t="s">
        <v>100</v>
      </c>
    </row>
    <row r="914" spans="1:15" s="45" customFormat="1" ht="15" customHeight="1">
      <c r="A914" s="1" t="s">
        <v>22</v>
      </c>
      <c r="B914" s="112" t="s">
        <v>481</v>
      </c>
      <c r="C914" s="118" t="s">
        <v>39</v>
      </c>
      <c r="D914" s="155">
        <v>0</v>
      </c>
      <c r="E914" s="118">
        <v>1000</v>
      </c>
      <c r="F914" s="118">
        <v>700</v>
      </c>
      <c r="G914" s="47">
        <f>D914+E914+F914</f>
        <v>1700</v>
      </c>
      <c r="H914" s="185"/>
      <c r="I914" s="9" t="e">
        <f t="shared" ref="I914:I937" si="147">ROUND(G914/H914,2)</f>
        <v>#DIV/0!</v>
      </c>
      <c r="J914" s="211">
        <v>0</v>
      </c>
      <c r="K914" s="183" t="e">
        <f t="shared" ref="K914:K937" si="148">ROUND(I914*J914,2)</f>
        <v>#DIV/0!</v>
      </c>
      <c r="L914" s="223">
        <v>0.08</v>
      </c>
      <c r="M914" s="183" t="e">
        <f t="shared" ref="M914:M937" si="149">ROUND(K914*L914+K914,2)</f>
        <v>#DIV/0!</v>
      </c>
      <c r="N914" s="198"/>
      <c r="O914" s="198"/>
    </row>
    <row r="915" spans="1:15" s="45" customFormat="1" ht="15" customHeight="1">
      <c r="A915" s="1" t="s">
        <v>28</v>
      </c>
      <c r="B915" s="156" t="s">
        <v>482</v>
      </c>
      <c r="C915" s="56" t="s">
        <v>39</v>
      </c>
      <c r="D915" s="76">
        <v>0</v>
      </c>
      <c r="E915" s="56">
        <v>100</v>
      </c>
      <c r="F915" s="56">
        <v>0</v>
      </c>
      <c r="G915" s="47">
        <f t="shared" ref="G915:G937" si="150">D915+E915+F915</f>
        <v>100</v>
      </c>
      <c r="H915" s="185"/>
      <c r="I915" s="9" t="e">
        <f t="shared" si="147"/>
        <v>#DIV/0!</v>
      </c>
      <c r="J915" s="203">
        <v>0</v>
      </c>
      <c r="K915" s="183" t="e">
        <f t="shared" si="148"/>
        <v>#DIV/0!</v>
      </c>
      <c r="L915" s="223">
        <v>0.08</v>
      </c>
      <c r="M915" s="183" t="e">
        <f t="shared" si="149"/>
        <v>#DIV/0!</v>
      </c>
      <c r="N915" s="198"/>
      <c r="O915" s="198"/>
    </row>
    <row r="916" spans="1:15" s="45" customFormat="1" ht="15" customHeight="1">
      <c r="A916" s="1" t="s">
        <v>29</v>
      </c>
      <c r="B916" s="82" t="s">
        <v>483</v>
      </c>
      <c r="C916" s="56" t="s">
        <v>39</v>
      </c>
      <c r="D916" s="76">
        <v>0</v>
      </c>
      <c r="E916" s="56">
        <v>2000</v>
      </c>
      <c r="F916" s="56">
        <v>0</v>
      </c>
      <c r="G916" s="47">
        <f t="shared" si="150"/>
        <v>2000</v>
      </c>
      <c r="H916" s="185"/>
      <c r="I916" s="9" t="e">
        <f t="shared" si="147"/>
        <v>#DIV/0!</v>
      </c>
      <c r="J916" s="203">
        <v>0</v>
      </c>
      <c r="K916" s="183" t="e">
        <f t="shared" si="148"/>
        <v>#DIV/0!</v>
      </c>
      <c r="L916" s="223">
        <v>0.08</v>
      </c>
      <c r="M916" s="183" t="e">
        <f t="shared" si="149"/>
        <v>#DIV/0!</v>
      </c>
      <c r="N916" s="198"/>
      <c r="O916" s="198"/>
    </row>
    <row r="917" spans="1:15" s="45" customFormat="1" ht="25.8" customHeight="1">
      <c r="A917" s="1" t="s">
        <v>30</v>
      </c>
      <c r="B917" s="342" t="s">
        <v>540</v>
      </c>
      <c r="C917" s="56" t="s">
        <v>39</v>
      </c>
      <c r="D917" s="76">
        <v>0</v>
      </c>
      <c r="E917" s="56">
        <v>600</v>
      </c>
      <c r="F917" s="56">
        <v>0</v>
      </c>
      <c r="G917" s="47">
        <f t="shared" si="150"/>
        <v>600</v>
      </c>
      <c r="H917" s="185"/>
      <c r="I917" s="9" t="e">
        <f t="shared" si="147"/>
        <v>#DIV/0!</v>
      </c>
      <c r="J917" s="203">
        <v>0</v>
      </c>
      <c r="K917" s="183" t="e">
        <f t="shared" si="148"/>
        <v>#DIV/0!</v>
      </c>
      <c r="L917" s="223">
        <v>0.08</v>
      </c>
      <c r="M917" s="183" t="e">
        <f t="shared" si="149"/>
        <v>#DIV/0!</v>
      </c>
      <c r="N917" s="198"/>
      <c r="O917" s="198"/>
    </row>
    <row r="918" spans="1:15" s="45" customFormat="1" ht="20.399999999999999">
      <c r="A918" s="1" t="s">
        <v>32</v>
      </c>
      <c r="B918" s="77" t="s">
        <v>484</v>
      </c>
      <c r="C918" s="56" t="s">
        <v>39</v>
      </c>
      <c r="D918" s="157">
        <v>0</v>
      </c>
      <c r="E918" s="76">
        <v>300</v>
      </c>
      <c r="F918" s="56">
        <v>0</v>
      </c>
      <c r="G918" s="47">
        <f t="shared" si="150"/>
        <v>300</v>
      </c>
      <c r="H918" s="185"/>
      <c r="I918" s="9" t="e">
        <f t="shared" si="147"/>
        <v>#DIV/0!</v>
      </c>
      <c r="J918" s="203">
        <v>0</v>
      </c>
      <c r="K918" s="183" t="e">
        <f t="shared" si="148"/>
        <v>#DIV/0!</v>
      </c>
      <c r="L918" s="223">
        <v>0.08</v>
      </c>
      <c r="M918" s="183" t="e">
        <f t="shared" si="149"/>
        <v>#DIV/0!</v>
      </c>
      <c r="N918" s="198"/>
      <c r="O918" s="198"/>
    </row>
    <row r="919" spans="1:15" s="45" customFormat="1" ht="15" customHeight="1">
      <c r="A919" s="1" t="s">
        <v>33</v>
      </c>
      <c r="B919" s="77" t="s">
        <v>485</v>
      </c>
      <c r="C919" s="56" t="s">
        <v>39</v>
      </c>
      <c r="D919" s="76">
        <v>250</v>
      </c>
      <c r="E919" s="56">
        <v>0</v>
      </c>
      <c r="F919" s="57">
        <v>1000</v>
      </c>
      <c r="G919" s="47">
        <f t="shared" si="150"/>
        <v>1250</v>
      </c>
      <c r="H919" s="185"/>
      <c r="I919" s="9" t="e">
        <f t="shared" si="147"/>
        <v>#DIV/0!</v>
      </c>
      <c r="J919" s="203">
        <v>0</v>
      </c>
      <c r="K919" s="183" t="e">
        <f t="shared" si="148"/>
        <v>#DIV/0!</v>
      </c>
      <c r="L919" s="223">
        <v>0.08</v>
      </c>
      <c r="M919" s="183" t="e">
        <f t="shared" si="149"/>
        <v>#DIV/0!</v>
      </c>
      <c r="N919" s="198"/>
      <c r="O919" s="198"/>
    </row>
    <row r="920" spans="1:15" s="45" customFormat="1" ht="20.399999999999999">
      <c r="A920" s="1" t="s">
        <v>34</v>
      </c>
      <c r="B920" s="13" t="s">
        <v>50</v>
      </c>
      <c r="C920" s="56" t="s">
        <v>39</v>
      </c>
      <c r="D920" s="76">
        <v>200</v>
      </c>
      <c r="E920" s="56">
        <v>0</v>
      </c>
      <c r="F920" s="57">
        <v>0</v>
      </c>
      <c r="G920" s="47">
        <f t="shared" si="150"/>
        <v>200</v>
      </c>
      <c r="H920" s="185"/>
      <c r="I920" s="9" t="e">
        <f t="shared" si="147"/>
        <v>#DIV/0!</v>
      </c>
      <c r="J920" s="203">
        <v>0</v>
      </c>
      <c r="K920" s="183" t="e">
        <f t="shared" si="148"/>
        <v>#DIV/0!</v>
      </c>
      <c r="L920" s="223">
        <v>0.08</v>
      </c>
      <c r="M920" s="183" t="e">
        <f t="shared" si="149"/>
        <v>#DIV/0!</v>
      </c>
      <c r="N920" s="198"/>
      <c r="O920" s="198"/>
    </row>
    <row r="921" spans="1:15" s="45" customFormat="1" ht="15" customHeight="1">
      <c r="A921" s="1" t="s">
        <v>35</v>
      </c>
      <c r="B921" s="77" t="s">
        <v>486</v>
      </c>
      <c r="C921" s="56" t="s">
        <v>39</v>
      </c>
      <c r="D921" s="76">
        <v>15</v>
      </c>
      <c r="E921" s="56">
        <v>0</v>
      </c>
      <c r="F921" s="56">
        <v>0</v>
      </c>
      <c r="G921" s="47">
        <f t="shared" si="150"/>
        <v>15</v>
      </c>
      <c r="H921" s="185"/>
      <c r="I921" s="9" t="e">
        <f t="shared" si="147"/>
        <v>#DIV/0!</v>
      </c>
      <c r="J921" s="203">
        <v>0</v>
      </c>
      <c r="K921" s="183" t="e">
        <f t="shared" si="148"/>
        <v>#DIV/0!</v>
      </c>
      <c r="L921" s="223">
        <v>0.08</v>
      </c>
      <c r="M921" s="183" t="e">
        <f t="shared" si="149"/>
        <v>#DIV/0!</v>
      </c>
      <c r="N921" s="198"/>
      <c r="O921" s="198"/>
    </row>
    <row r="922" spans="1:15" s="45" customFormat="1" ht="15" customHeight="1">
      <c r="A922" s="1" t="s">
        <v>36</v>
      </c>
      <c r="B922" s="77" t="s">
        <v>487</v>
      </c>
      <c r="C922" s="56" t="s">
        <v>39</v>
      </c>
      <c r="D922" s="76">
        <v>25</v>
      </c>
      <c r="E922" s="56">
        <v>0</v>
      </c>
      <c r="F922" s="56">
        <v>0</v>
      </c>
      <c r="G922" s="47">
        <f t="shared" si="150"/>
        <v>25</v>
      </c>
      <c r="H922" s="185"/>
      <c r="I922" s="9" t="e">
        <f t="shared" si="147"/>
        <v>#DIV/0!</v>
      </c>
      <c r="J922" s="203">
        <v>0</v>
      </c>
      <c r="K922" s="183" t="e">
        <f t="shared" si="148"/>
        <v>#DIV/0!</v>
      </c>
      <c r="L922" s="223">
        <v>0.08</v>
      </c>
      <c r="M922" s="183" t="e">
        <f t="shared" si="149"/>
        <v>#DIV/0!</v>
      </c>
      <c r="N922" s="198"/>
      <c r="O922" s="198"/>
    </row>
    <row r="923" spans="1:15" s="45" customFormat="1" ht="15" customHeight="1">
      <c r="A923" s="1" t="s">
        <v>37</v>
      </c>
      <c r="B923" s="77" t="s">
        <v>488</v>
      </c>
      <c r="C923" s="56" t="s">
        <v>39</v>
      </c>
      <c r="D923" s="76">
        <v>15</v>
      </c>
      <c r="E923" s="56">
        <v>0</v>
      </c>
      <c r="F923" s="56">
        <v>100</v>
      </c>
      <c r="G923" s="47">
        <f t="shared" si="150"/>
        <v>115</v>
      </c>
      <c r="H923" s="185"/>
      <c r="I923" s="9" t="e">
        <f t="shared" si="147"/>
        <v>#DIV/0!</v>
      </c>
      <c r="J923" s="203">
        <v>0</v>
      </c>
      <c r="K923" s="183" t="e">
        <f t="shared" si="148"/>
        <v>#DIV/0!</v>
      </c>
      <c r="L923" s="223">
        <v>0.08</v>
      </c>
      <c r="M923" s="183" t="e">
        <f t="shared" si="149"/>
        <v>#DIV/0!</v>
      </c>
      <c r="N923" s="198"/>
      <c r="O923" s="198"/>
    </row>
    <row r="924" spans="1:15" s="45" customFormat="1" ht="15" customHeight="1">
      <c r="A924" s="1" t="s">
        <v>38</v>
      </c>
      <c r="B924" s="77" t="s">
        <v>489</v>
      </c>
      <c r="C924" s="56" t="s">
        <v>39</v>
      </c>
      <c r="D924" s="76">
        <v>200</v>
      </c>
      <c r="E924" s="56">
        <v>0</v>
      </c>
      <c r="F924" s="56">
        <v>100</v>
      </c>
      <c r="G924" s="47">
        <f t="shared" si="150"/>
        <v>300</v>
      </c>
      <c r="H924" s="185"/>
      <c r="I924" s="9" t="e">
        <f t="shared" si="147"/>
        <v>#DIV/0!</v>
      </c>
      <c r="J924" s="203">
        <v>0</v>
      </c>
      <c r="K924" s="183" t="e">
        <f t="shared" si="148"/>
        <v>#DIV/0!</v>
      </c>
      <c r="L924" s="223">
        <v>0.08</v>
      </c>
      <c r="M924" s="183" t="e">
        <f t="shared" si="149"/>
        <v>#DIV/0!</v>
      </c>
      <c r="N924" s="198"/>
      <c r="O924" s="198"/>
    </row>
    <row r="925" spans="1:15" s="45" customFormat="1" ht="15" customHeight="1">
      <c r="A925" s="1" t="s">
        <v>51</v>
      </c>
      <c r="B925" s="77" t="s">
        <v>490</v>
      </c>
      <c r="C925" s="56" t="s">
        <v>39</v>
      </c>
      <c r="D925" s="76">
        <v>60</v>
      </c>
      <c r="E925" s="56">
        <v>0</v>
      </c>
      <c r="F925" s="56">
        <v>0</v>
      </c>
      <c r="G925" s="47">
        <f t="shared" si="150"/>
        <v>60</v>
      </c>
      <c r="H925" s="185"/>
      <c r="I925" s="9" t="e">
        <f t="shared" si="147"/>
        <v>#DIV/0!</v>
      </c>
      <c r="J925" s="203">
        <v>0</v>
      </c>
      <c r="K925" s="183" t="e">
        <f t="shared" si="148"/>
        <v>#DIV/0!</v>
      </c>
      <c r="L925" s="223">
        <v>0.08</v>
      </c>
      <c r="M925" s="183" t="e">
        <f t="shared" si="149"/>
        <v>#DIV/0!</v>
      </c>
      <c r="N925" s="198"/>
      <c r="O925" s="198"/>
    </row>
    <row r="926" spans="1:15" s="45" customFormat="1" ht="15" customHeight="1">
      <c r="A926" s="1" t="s">
        <v>52</v>
      </c>
      <c r="B926" s="77" t="s">
        <v>491</v>
      </c>
      <c r="C926" s="56" t="s">
        <v>39</v>
      </c>
      <c r="D926" s="76">
        <v>200</v>
      </c>
      <c r="E926" s="56">
        <v>0</v>
      </c>
      <c r="F926" s="56">
        <v>0</v>
      </c>
      <c r="G926" s="47">
        <f t="shared" si="150"/>
        <v>200</v>
      </c>
      <c r="H926" s="185"/>
      <c r="I926" s="9" t="e">
        <f t="shared" si="147"/>
        <v>#DIV/0!</v>
      </c>
      <c r="J926" s="203">
        <v>0</v>
      </c>
      <c r="K926" s="183" t="e">
        <f t="shared" si="148"/>
        <v>#DIV/0!</v>
      </c>
      <c r="L926" s="223">
        <v>0.08</v>
      </c>
      <c r="M926" s="183" t="e">
        <f t="shared" si="149"/>
        <v>#DIV/0!</v>
      </c>
      <c r="N926" s="198"/>
      <c r="O926" s="198"/>
    </row>
    <row r="927" spans="1:15" s="45" customFormat="1" ht="20.399999999999999">
      <c r="A927" s="1" t="s">
        <v>53</v>
      </c>
      <c r="B927" s="77" t="s">
        <v>492</v>
      </c>
      <c r="C927" s="56" t="s">
        <v>39</v>
      </c>
      <c r="D927" s="76">
        <v>15</v>
      </c>
      <c r="E927" s="56">
        <v>0</v>
      </c>
      <c r="F927" s="56">
        <v>0</v>
      </c>
      <c r="G927" s="47">
        <f t="shared" si="150"/>
        <v>15</v>
      </c>
      <c r="H927" s="185"/>
      <c r="I927" s="9" t="e">
        <f t="shared" si="147"/>
        <v>#DIV/0!</v>
      </c>
      <c r="J927" s="203">
        <v>0</v>
      </c>
      <c r="K927" s="183" t="e">
        <f t="shared" si="148"/>
        <v>#DIV/0!</v>
      </c>
      <c r="L927" s="223">
        <v>0.08</v>
      </c>
      <c r="M927" s="183" t="e">
        <f t="shared" si="149"/>
        <v>#DIV/0!</v>
      </c>
      <c r="N927" s="198"/>
      <c r="O927" s="198"/>
    </row>
    <row r="928" spans="1:15" s="45" customFormat="1" ht="20.399999999999999">
      <c r="A928" s="1" t="s">
        <v>54</v>
      </c>
      <c r="B928" s="77" t="s">
        <v>493</v>
      </c>
      <c r="C928" s="56" t="s">
        <v>39</v>
      </c>
      <c r="D928" s="76">
        <v>130</v>
      </c>
      <c r="E928" s="56">
        <v>0</v>
      </c>
      <c r="F928" s="56">
        <v>0</v>
      </c>
      <c r="G928" s="47">
        <f t="shared" si="150"/>
        <v>130</v>
      </c>
      <c r="H928" s="185"/>
      <c r="I928" s="9" t="e">
        <f t="shared" si="147"/>
        <v>#DIV/0!</v>
      </c>
      <c r="J928" s="203">
        <v>0</v>
      </c>
      <c r="K928" s="183" t="e">
        <f t="shared" si="148"/>
        <v>#DIV/0!</v>
      </c>
      <c r="L928" s="223">
        <v>0.08</v>
      </c>
      <c r="M928" s="183" t="e">
        <f t="shared" si="149"/>
        <v>#DIV/0!</v>
      </c>
      <c r="N928" s="198"/>
      <c r="O928" s="198"/>
    </row>
    <row r="929" spans="1:15" s="241" customFormat="1">
      <c r="A929" s="92"/>
      <c r="B929" s="48" t="s">
        <v>202</v>
      </c>
      <c r="C929" s="50"/>
      <c r="D929" s="50"/>
      <c r="E929" s="50"/>
      <c r="F929" s="50"/>
      <c r="G929" s="50"/>
      <c r="H929" s="113"/>
      <c r="I929" s="113"/>
      <c r="J929" s="114"/>
      <c r="K929" s="115"/>
      <c r="L929" s="116"/>
      <c r="M929" s="101"/>
      <c r="N929" s="240"/>
      <c r="O929" s="240"/>
    </row>
    <row r="930" spans="1:15" s="43" customFormat="1" ht="73.8" customHeight="1">
      <c r="A930" s="179" t="s">
        <v>0</v>
      </c>
      <c r="B930" s="179" t="s">
        <v>99</v>
      </c>
      <c r="C930" s="179" t="s">
        <v>98</v>
      </c>
      <c r="D930" s="180" t="s">
        <v>1</v>
      </c>
      <c r="E930" s="180" t="s">
        <v>2</v>
      </c>
      <c r="F930" s="180" t="s">
        <v>3</v>
      </c>
      <c r="G930" s="179" t="s">
        <v>4</v>
      </c>
      <c r="H930" s="179" t="s">
        <v>5</v>
      </c>
      <c r="I930" s="179" t="s">
        <v>104</v>
      </c>
      <c r="J930" s="181" t="s">
        <v>110</v>
      </c>
      <c r="K930" s="181" t="s">
        <v>105</v>
      </c>
      <c r="L930" s="179" t="s">
        <v>6</v>
      </c>
      <c r="M930" s="179" t="s">
        <v>96</v>
      </c>
      <c r="N930" s="179" t="s">
        <v>97</v>
      </c>
      <c r="O930" s="179" t="s">
        <v>7</v>
      </c>
    </row>
    <row r="931" spans="1:15" s="43" customFormat="1">
      <c r="A931" s="179" t="s">
        <v>8</v>
      </c>
      <c r="B931" s="179" t="s">
        <v>9</v>
      </c>
      <c r="C931" s="179" t="s">
        <v>10</v>
      </c>
      <c r="D931" s="179" t="s">
        <v>11</v>
      </c>
      <c r="E931" s="179" t="s">
        <v>12</v>
      </c>
      <c r="F931" s="179" t="s">
        <v>13</v>
      </c>
      <c r="G931" s="179" t="s">
        <v>14</v>
      </c>
      <c r="H931" s="179" t="s">
        <v>15</v>
      </c>
      <c r="I931" s="182" t="s">
        <v>16</v>
      </c>
      <c r="J931" s="179" t="s">
        <v>17</v>
      </c>
      <c r="K931" s="179" t="s">
        <v>18</v>
      </c>
      <c r="L931" s="179" t="s">
        <v>19</v>
      </c>
      <c r="M931" s="179" t="s">
        <v>20</v>
      </c>
      <c r="N931" s="179" t="s">
        <v>21</v>
      </c>
      <c r="O931" s="179" t="s">
        <v>100</v>
      </c>
    </row>
    <row r="932" spans="1:15" s="45" customFormat="1" ht="20.399999999999999">
      <c r="A932" s="1" t="s">
        <v>55</v>
      </c>
      <c r="B932" s="82" t="s">
        <v>494</v>
      </c>
      <c r="C932" s="56" t="s">
        <v>39</v>
      </c>
      <c r="D932" s="76">
        <v>0</v>
      </c>
      <c r="E932" s="56">
        <v>70</v>
      </c>
      <c r="F932" s="56">
        <v>0</v>
      </c>
      <c r="G932" s="47">
        <f t="shared" si="150"/>
        <v>70</v>
      </c>
      <c r="H932" s="185"/>
      <c r="I932" s="9" t="e">
        <f t="shared" si="147"/>
        <v>#DIV/0!</v>
      </c>
      <c r="J932" s="203">
        <v>0</v>
      </c>
      <c r="K932" s="183" t="e">
        <f t="shared" si="148"/>
        <v>#DIV/0!</v>
      </c>
      <c r="L932" s="223">
        <v>0.08</v>
      </c>
      <c r="M932" s="183" t="e">
        <f t="shared" si="149"/>
        <v>#DIV/0!</v>
      </c>
      <c r="N932" s="198"/>
      <c r="O932" s="198"/>
    </row>
    <row r="933" spans="1:15" s="45" customFormat="1" ht="15" customHeight="1">
      <c r="A933" s="1" t="s">
        <v>56</v>
      </c>
      <c r="B933" s="82" t="s">
        <v>495</v>
      </c>
      <c r="C933" s="56" t="s">
        <v>39</v>
      </c>
      <c r="D933" s="76">
        <v>0</v>
      </c>
      <c r="E933" s="56">
        <v>10</v>
      </c>
      <c r="F933" s="56">
        <v>0</v>
      </c>
      <c r="G933" s="47">
        <f t="shared" si="150"/>
        <v>10</v>
      </c>
      <c r="H933" s="185"/>
      <c r="I933" s="9" t="e">
        <f t="shared" si="147"/>
        <v>#DIV/0!</v>
      </c>
      <c r="J933" s="203">
        <v>0</v>
      </c>
      <c r="K933" s="183" t="e">
        <f t="shared" si="148"/>
        <v>#DIV/0!</v>
      </c>
      <c r="L933" s="223">
        <v>0.08</v>
      </c>
      <c r="M933" s="183" t="e">
        <f t="shared" si="149"/>
        <v>#DIV/0!</v>
      </c>
      <c r="N933" s="198"/>
      <c r="O933" s="198"/>
    </row>
    <row r="934" spans="1:15" s="45" customFormat="1" ht="15" customHeight="1">
      <c r="A934" s="1" t="s">
        <v>57</v>
      </c>
      <c r="B934" s="156" t="s">
        <v>496</v>
      </c>
      <c r="C934" s="56" t="s">
        <v>39</v>
      </c>
      <c r="D934" s="76">
        <v>0</v>
      </c>
      <c r="E934" s="56">
        <v>20</v>
      </c>
      <c r="F934" s="56">
        <v>0</v>
      </c>
      <c r="G934" s="47">
        <f t="shared" si="150"/>
        <v>20</v>
      </c>
      <c r="H934" s="185"/>
      <c r="I934" s="9" t="e">
        <f t="shared" si="147"/>
        <v>#DIV/0!</v>
      </c>
      <c r="J934" s="203">
        <v>0</v>
      </c>
      <c r="K934" s="183" t="e">
        <f t="shared" si="148"/>
        <v>#DIV/0!</v>
      </c>
      <c r="L934" s="223">
        <v>0.08</v>
      </c>
      <c r="M934" s="183" t="e">
        <f t="shared" si="149"/>
        <v>#DIV/0!</v>
      </c>
      <c r="N934" s="198"/>
      <c r="O934" s="198"/>
    </row>
    <row r="935" spans="1:15" s="43" customFormat="1" ht="15" customHeight="1">
      <c r="A935" s="1" t="s">
        <v>58</v>
      </c>
      <c r="B935" s="82" t="s">
        <v>497</v>
      </c>
      <c r="C935" s="56" t="s">
        <v>39</v>
      </c>
      <c r="D935" s="76">
        <v>10</v>
      </c>
      <c r="E935" s="56">
        <v>0</v>
      </c>
      <c r="F935" s="56">
        <v>0</v>
      </c>
      <c r="G935" s="47">
        <f>D935+E935+F935</f>
        <v>10</v>
      </c>
      <c r="H935" s="185"/>
      <c r="I935" s="9" t="e">
        <f t="shared" si="147"/>
        <v>#DIV/0!</v>
      </c>
      <c r="J935" s="203">
        <v>0</v>
      </c>
      <c r="K935" s="183" t="e">
        <f t="shared" si="148"/>
        <v>#DIV/0!</v>
      </c>
      <c r="L935" s="223">
        <v>0.08</v>
      </c>
      <c r="M935" s="183" t="e">
        <f t="shared" si="149"/>
        <v>#DIV/0!</v>
      </c>
      <c r="N935" s="187"/>
      <c r="O935" s="187"/>
    </row>
    <row r="936" spans="1:15" s="45" customFormat="1" ht="15" customHeight="1">
      <c r="A936" s="1" t="s">
        <v>59</v>
      </c>
      <c r="B936" s="82" t="s">
        <v>498</v>
      </c>
      <c r="C936" s="56" t="s">
        <v>39</v>
      </c>
      <c r="D936" s="76">
        <v>60</v>
      </c>
      <c r="E936" s="56">
        <v>0</v>
      </c>
      <c r="F936" s="56">
        <v>0</v>
      </c>
      <c r="G936" s="47">
        <f t="shared" si="150"/>
        <v>60</v>
      </c>
      <c r="H936" s="185"/>
      <c r="I936" s="9" t="e">
        <f t="shared" si="147"/>
        <v>#DIV/0!</v>
      </c>
      <c r="J936" s="203">
        <v>0</v>
      </c>
      <c r="K936" s="183" t="e">
        <f t="shared" si="148"/>
        <v>#DIV/0!</v>
      </c>
      <c r="L936" s="223">
        <v>0.08</v>
      </c>
      <c r="M936" s="183" t="e">
        <f t="shared" si="149"/>
        <v>#DIV/0!</v>
      </c>
      <c r="N936" s="198"/>
      <c r="O936" s="198"/>
    </row>
    <row r="937" spans="1:15" s="45" customFormat="1" ht="15" customHeight="1">
      <c r="A937" s="1" t="s">
        <v>60</v>
      </c>
      <c r="B937" s="82" t="s">
        <v>499</v>
      </c>
      <c r="C937" s="56" t="s">
        <v>39</v>
      </c>
      <c r="D937" s="76">
        <v>0</v>
      </c>
      <c r="E937" s="56">
        <v>30</v>
      </c>
      <c r="F937" s="56">
        <v>0</v>
      </c>
      <c r="G937" s="47">
        <f t="shared" si="150"/>
        <v>30</v>
      </c>
      <c r="H937" s="185"/>
      <c r="I937" s="9" t="e">
        <f t="shared" si="147"/>
        <v>#DIV/0!</v>
      </c>
      <c r="J937" s="203">
        <v>0</v>
      </c>
      <c r="K937" s="183" t="e">
        <f t="shared" si="148"/>
        <v>#DIV/0!</v>
      </c>
      <c r="L937" s="223">
        <v>0.08</v>
      </c>
      <c r="M937" s="183" t="e">
        <f t="shared" si="149"/>
        <v>#DIV/0!</v>
      </c>
      <c r="N937" s="198"/>
      <c r="O937" s="198"/>
    </row>
    <row r="938" spans="1:15" s="43" customFormat="1">
      <c r="C938" s="2"/>
      <c r="D938" s="2"/>
      <c r="E938" s="2"/>
      <c r="F938" s="2"/>
      <c r="G938" s="3"/>
      <c r="H938" s="3"/>
      <c r="J938" s="3" t="s">
        <v>24</v>
      </c>
      <c r="K938" s="184" t="e">
        <f>SUM(K914:K937)</f>
        <v>#DIV/0!</v>
      </c>
      <c r="L938" s="4"/>
      <c r="M938" s="184" t="e">
        <f>SUM(M914:M937)</f>
        <v>#DIV/0!</v>
      </c>
      <c r="N938" s="3"/>
      <c r="O938" s="3"/>
    </row>
    <row r="939" spans="1:15" s="43" customFormat="1">
      <c r="A939" s="5" t="s">
        <v>25</v>
      </c>
      <c r="B939" s="6" t="s">
        <v>31</v>
      </c>
      <c r="C939" s="6"/>
      <c r="D939" s="6"/>
      <c r="E939" s="6"/>
      <c r="F939" s="6"/>
      <c r="G939" s="6"/>
      <c r="H939" s="6"/>
      <c r="I939" s="6"/>
      <c r="J939" s="5"/>
    </row>
    <row r="940" spans="1:15" s="43" customFormat="1">
      <c r="A940" s="5" t="s">
        <v>25</v>
      </c>
      <c r="B940" s="6" t="s">
        <v>103</v>
      </c>
      <c r="C940" s="6"/>
      <c r="D940" s="6"/>
      <c r="E940" s="6"/>
      <c r="F940" s="6"/>
      <c r="G940" s="6"/>
      <c r="H940" s="6"/>
      <c r="I940" s="6"/>
      <c r="J940" s="5"/>
      <c r="N940" s="6"/>
      <c r="O940" s="6"/>
    </row>
    <row r="941" spans="1:15" s="43" customFormat="1">
      <c r="A941" s="5" t="s">
        <v>25</v>
      </c>
      <c r="B941" s="189" t="s">
        <v>26</v>
      </c>
      <c r="C941" s="189"/>
      <c r="D941" s="189"/>
      <c r="E941" s="189"/>
      <c r="F941" s="189"/>
      <c r="G941" s="190"/>
      <c r="H941" s="190"/>
      <c r="I941" s="190"/>
      <c r="J941" s="191"/>
      <c r="K941" s="192"/>
      <c r="L941" s="192"/>
      <c r="M941" s="192"/>
      <c r="N941" s="190"/>
      <c r="O941" s="190"/>
    </row>
    <row r="942" spans="1:15" s="43" customFormat="1">
      <c r="B942" s="192" t="s">
        <v>108</v>
      </c>
      <c r="C942" s="192"/>
      <c r="D942" s="192"/>
      <c r="E942" s="192"/>
      <c r="F942" s="192"/>
      <c r="G942" s="192"/>
      <c r="H942" s="192"/>
      <c r="I942" s="192"/>
      <c r="J942" s="193"/>
      <c r="K942" s="192"/>
      <c r="L942" s="192"/>
      <c r="M942" s="192"/>
      <c r="N942" s="192"/>
      <c r="O942" s="192"/>
    </row>
    <row r="943" spans="1:15" s="43" customFormat="1" ht="25.8" customHeight="1">
      <c r="A943" s="5"/>
      <c r="B943" s="7"/>
      <c r="C943" s="7"/>
      <c r="D943" s="7"/>
      <c r="E943" s="7"/>
      <c r="F943" s="7"/>
      <c r="G943" s="7"/>
      <c r="H943" s="7"/>
      <c r="I943" s="7"/>
      <c r="J943" s="62"/>
      <c r="K943" s="7"/>
      <c r="L943" s="8"/>
      <c r="M943" s="8"/>
      <c r="N943" s="8"/>
      <c r="O943" s="8"/>
    </row>
    <row r="944" spans="1:15" s="43" customFormat="1">
      <c r="H944" s="12" t="s">
        <v>27</v>
      </c>
      <c r="I944" s="12"/>
      <c r="J944" s="46"/>
      <c r="K944" s="12"/>
      <c r="L944" s="12"/>
      <c r="M944" s="12"/>
      <c r="N944" s="12"/>
      <c r="O944" s="12"/>
    </row>
    <row r="945" spans="1:15">
      <c r="B945" s="158" t="s">
        <v>203</v>
      </c>
      <c r="C945" s="139"/>
      <c r="D945" s="139"/>
      <c r="E945" s="139"/>
      <c r="F945" s="139"/>
      <c r="G945" s="159"/>
      <c r="H945" s="160"/>
      <c r="I945" s="160"/>
      <c r="J945" s="161"/>
      <c r="K945" s="162"/>
      <c r="L945" s="130"/>
      <c r="M945" s="65"/>
      <c r="N945" s="279"/>
      <c r="O945" s="279" t="s">
        <v>43</v>
      </c>
    </row>
    <row r="946" spans="1:15" s="43" customFormat="1" ht="73.8" customHeight="1">
      <c r="A946" s="179" t="s">
        <v>0</v>
      </c>
      <c r="B946" s="179" t="s">
        <v>99</v>
      </c>
      <c r="C946" s="179" t="s">
        <v>98</v>
      </c>
      <c r="D946" s="180" t="s">
        <v>1</v>
      </c>
      <c r="E946" s="180" t="s">
        <v>2</v>
      </c>
      <c r="F946" s="180" t="s">
        <v>3</v>
      </c>
      <c r="G946" s="179" t="s">
        <v>4</v>
      </c>
      <c r="H946" s="179" t="s">
        <v>5</v>
      </c>
      <c r="I946" s="179" t="s">
        <v>124</v>
      </c>
      <c r="J946" s="181" t="s">
        <v>110</v>
      </c>
      <c r="K946" s="181" t="s">
        <v>105</v>
      </c>
      <c r="L946" s="179" t="s">
        <v>6</v>
      </c>
      <c r="M946" s="179" t="s">
        <v>96</v>
      </c>
      <c r="N946" s="179" t="s">
        <v>97</v>
      </c>
      <c r="O946" s="179" t="s">
        <v>7</v>
      </c>
    </row>
    <row r="947" spans="1:15" s="43" customFormat="1">
      <c r="A947" s="179" t="s">
        <v>8</v>
      </c>
      <c r="B947" s="179" t="s">
        <v>9</v>
      </c>
      <c r="C947" s="179" t="s">
        <v>10</v>
      </c>
      <c r="D947" s="179" t="s">
        <v>11</v>
      </c>
      <c r="E947" s="179" t="s">
        <v>12</v>
      </c>
      <c r="F947" s="179" t="s">
        <v>13</v>
      </c>
      <c r="G947" s="179" t="s">
        <v>14</v>
      </c>
      <c r="H947" s="179" t="s">
        <v>15</v>
      </c>
      <c r="I947" s="182" t="s">
        <v>16</v>
      </c>
      <c r="J947" s="179" t="s">
        <v>17</v>
      </c>
      <c r="K947" s="179" t="s">
        <v>18</v>
      </c>
      <c r="L947" s="179" t="s">
        <v>19</v>
      </c>
      <c r="M947" s="179" t="s">
        <v>20</v>
      </c>
      <c r="N947" s="179" t="s">
        <v>21</v>
      </c>
      <c r="O947" s="179" t="s">
        <v>100</v>
      </c>
    </row>
    <row r="948" spans="1:15" s="43" customFormat="1" ht="252.6" customHeight="1">
      <c r="A948" s="1" t="s">
        <v>22</v>
      </c>
      <c r="B948" s="319" t="s">
        <v>462</v>
      </c>
      <c r="C948" s="58" t="s">
        <v>40</v>
      </c>
      <c r="D948" s="17">
        <v>900</v>
      </c>
      <c r="E948" s="58">
        <v>7300</v>
      </c>
      <c r="F948" s="58">
        <v>3500</v>
      </c>
      <c r="G948" s="60">
        <f>D948+E948+F948</f>
        <v>11700</v>
      </c>
      <c r="H948" s="41">
        <v>1</v>
      </c>
      <c r="I948" s="228">
        <f t="shared" ref="I948:I952" si="151">ROUND(G948/H948,2)</f>
        <v>11700</v>
      </c>
      <c r="J948" s="227">
        <v>0</v>
      </c>
      <c r="K948" s="183">
        <f>ROUND(I948*J948,2)</f>
        <v>0</v>
      </c>
      <c r="L948" s="186">
        <v>0.08</v>
      </c>
      <c r="M948" s="183">
        <f>ROUND(K948*L948+K948,2)</f>
        <v>0</v>
      </c>
      <c r="N948" s="188"/>
      <c r="O948" s="188"/>
    </row>
    <row r="949" spans="1:15">
      <c r="B949" s="158" t="s">
        <v>203</v>
      </c>
      <c r="C949" s="139"/>
      <c r="D949" s="139"/>
      <c r="E949" s="139"/>
      <c r="F949" s="139"/>
      <c r="G949" s="159"/>
      <c r="H949" s="160"/>
      <c r="I949" s="160"/>
      <c r="J949" s="161"/>
      <c r="K949" s="162"/>
      <c r="L949" s="130"/>
      <c r="M949" s="65"/>
      <c r="N949" s="279"/>
      <c r="O949" s="279" t="s">
        <v>43</v>
      </c>
    </row>
    <row r="950" spans="1:15" s="43" customFormat="1" ht="73.8" customHeight="1">
      <c r="A950" s="179" t="s">
        <v>0</v>
      </c>
      <c r="B950" s="179" t="s">
        <v>99</v>
      </c>
      <c r="C950" s="179" t="s">
        <v>98</v>
      </c>
      <c r="D950" s="180" t="s">
        <v>1</v>
      </c>
      <c r="E950" s="180" t="s">
        <v>2</v>
      </c>
      <c r="F950" s="180" t="s">
        <v>3</v>
      </c>
      <c r="G950" s="179" t="s">
        <v>4</v>
      </c>
      <c r="H950" s="179" t="s">
        <v>5</v>
      </c>
      <c r="I950" s="179" t="s">
        <v>124</v>
      </c>
      <c r="J950" s="181" t="s">
        <v>110</v>
      </c>
      <c r="K950" s="181" t="s">
        <v>105</v>
      </c>
      <c r="L950" s="179" t="s">
        <v>6</v>
      </c>
      <c r="M950" s="179" t="s">
        <v>96</v>
      </c>
      <c r="N950" s="179" t="s">
        <v>97</v>
      </c>
      <c r="O950" s="179" t="s">
        <v>7</v>
      </c>
    </row>
    <row r="951" spans="1:15" s="43" customFormat="1">
      <c r="A951" s="179" t="s">
        <v>8</v>
      </c>
      <c r="B951" s="179" t="s">
        <v>9</v>
      </c>
      <c r="C951" s="179" t="s">
        <v>10</v>
      </c>
      <c r="D951" s="179" t="s">
        <v>11</v>
      </c>
      <c r="E951" s="179" t="s">
        <v>12</v>
      </c>
      <c r="F951" s="179" t="s">
        <v>13</v>
      </c>
      <c r="G951" s="179" t="s">
        <v>14</v>
      </c>
      <c r="H951" s="179" t="s">
        <v>15</v>
      </c>
      <c r="I951" s="182" t="s">
        <v>16</v>
      </c>
      <c r="J951" s="179" t="s">
        <v>17</v>
      </c>
      <c r="K951" s="179" t="s">
        <v>18</v>
      </c>
      <c r="L951" s="179" t="s">
        <v>19</v>
      </c>
      <c r="M951" s="179" t="s">
        <v>20</v>
      </c>
      <c r="N951" s="179" t="s">
        <v>21</v>
      </c>
      <c r="O951" s="179" t="s">
        <v>100</v>
      </c>
    </row>
    <row r="952" spans="1:15" s="43" customFormat="1" ht="212.4" customHeight="1">
      <c r="A952" s="1" t="s">
        <v>28</v>
      </c>
      <c r="B952" s="282" t="s">
        <v>473</v>
      </c>
      <c r="C952" s="58" t="s">
        <v>40</v>
      </c>
      <c r="D952" s="17">
        <v>300</v>
      </c>
      <c r="E952" s="58">
        <v>400</v>
      </c>
      <c r="F952" s="58">
        <v>200</v>
      </c>
      <c r="G952" s="60">
        <f>D952+E952+F952</f>
        <v>900</v>
      </c>
      <c r="H952" s="41">
        <v>1</v>
      </c>
      <c r="I952" s="228">
        <f t="shared" si="151"/>
        <v>900</v>
      </c>
      <c r="J952" s="227">
        <v>10</v>
      </c>
      <c r="K952" s="183">
        <f>ROUND(I952*J952,2)</f>
        <v>9000</v>
      </c>
      <c r="L952" s="186">
        <v>0.08</v>
      </c>
      <c r="M952" s="183">
        <f>ROUND(K952*L952+K952,2)</f>
        <v>9720</v>
      </c>
      <c r="N952" s="188"/>
      <c r="O952" s="188"/>
    </row>
    <row r="953" spans="1:15" s="43" customFormat="1">
      <c r="B953" s="2" t="s">
        <v>23</v>
      </c>
      <c r="C953" s="2"/>
      <c r="D953" s="2"/>
      <c r="E953" s="2"/>
      <c r="F953" s="2"/>
      <c r="G953" s="3"/>
      <c r="H953" s="3"/>
      <c r="J953" s="3" t="s">
        <v>24</v>
      </c>
      <c r="K953" s="184">
        <f>SUM(K948:K952)</f>
        <v>9000</v>
      </c>
      <c r="L953" s="4"/>
      <c r="M953" s="184">
        <f>SUM(M948:M952)</f>
        <v>9720</v>
      </c>
      <c r="N953" s="3"/>
      <c r="O953" s="3"/>
    </row>
    <row r="954" spans="1:15" s="43" customFormat="1">
      <c r="A954" s="5" t="s">
        <v>25</v>
      </c>
      <c r="B954" s="6" t="s">
        <v>31</v>
      </c>
      <c r="C954" s="6"/>
      <c r="D954" s="6"/>
      <c r="E954" s="6"/>
      <c r="F954" s="6"/>
      <c r="G954" s="6"/>
      <c r="H954" s="6"/>
      <c r="I954" s="6"/>
      <c r="J954" s="5"/>
    </row>
    <row r="955" spans="1:15" s="43" customFormat="1">
      <c r="A955" s="5" t="s">
        <v>25</v>
      </c>
      <c r="B955" s="6" t="s">
        <v>101</v>
      </c>
      <c r="C955" s="6"/>
      <c r="D955" s="6"/>
      <c r="E955" s="6"/>
      <c r="F955" s="6"/>
      <c r="G955" s="6"/>
      <c r="H955" s="6"/>
      <c r="I955" s="6"/>
      <c r="J955" s="5"/>
      <c r="N955" s="6"/>
      <c r="O955" s="6"/>
    </row>
    <row r="956" spans="1:15" s="43" customFormat="1">
      <c r="A956" s="5" t="s">
        <v>25</v>
      </c>
      <c r="B956" s="189" t="s">
        <v>26</v>
      </c>
      <c r="C956" s="189"/>
      <c r="D956" s="189"/>
      <c r="E956" s="189"/>
      <c r="F956" s="189"/>
      <c r="G956" s="190"/>
      <c r="H956" s="190"/>
      <c r="I956" s="190"/>
      <c r="J956" s="191"/>
      <c r="K956" s="192"/>
      <c r="L956" s="192"/>
      <c r="M956" s="192"/>
      <c r="N956" s="190"/>
      <c r="O956" s="190"/>
    </row>
    <row r="957" spans="1:15" s="43" customFormat="1">
      <c r="B957" s="192" t="s">
        <v>123</v>
      </c>
      <c r="C957" s="192"/>
      <c r="D957" s="192"/>
      <c r="E957" s="192"/>
      <c r="F957" s="192"/>
      <c r="G957" s="192"/>
      <c r="H957" s="192"/>
      <c r="I957" s="192"/>
      <c r="J957" s="193"/>
      <c r="K957" s="192"/>
      <c r="L957" s="192"/>
      <c r="M957" s="192"/>
      <c r="N957" s="192"/>
      <c r="O957" s="192"/>
    </row>
    <row r="958" spans="1:15" s="43" customFormat="1" ht="21" customHeight="1">
      <c r="A958" s="5"/>
      <c r="B958" s="7"/>
      <c r="C958" s="7"/>
      <c r="D958" s="7"/>
      <c r="E958" s="7"/>
      <c r="F958" s="7"/>
      <c r="G958" s="7"/>
      <c r="H958" s="7"/>
      <c r="I958" s="7"/>
      <c r="J958" s="62"/>
      <c r="K958" s="7"/>
      <c r="L958" s="8"/>
      <c r="M958" s="8"/>
      <c r="N958" s="8"/>
      <c r="O958" s="8"/>
    </row>
    <row r="959" spans="1:15" s="43" customFormat="1">
      <c r="H959" s="12" t="s">
        <v>27</v>
      </c>
      <c r="I959" s="12"/>
      <c r="J959" s="46"/>
      <c r="K959" s="12"/>
      <c r="L959" s="12"/>
      <c r="M959" s="12"/>
      <c r="N959" s="12"/>
      <c r="O959" s="12"/>
    </row>
    <row r="960" spans="1:15" s="281" customFormat="1">
      <c r="A960" s="151"/>
      <c r="B960" s="158" t="s">
        <v>254</v>
      </c>
      <c r="C960" s="159"/>
      <c r="D960" s="159"/>
      <c r="E960" s="159"/>
      <c r="F960" s="159"/>
      <c r="G960" s="159"/>
      <c r="H960" s="163"/>
      <c r="I960" s="163"/>
      <c r="J960" s="164"/>
      <c r="K960" s="165"/>
      <c r="L960" s="166"/>
      <c r="M960" s="101"/>
      <c r="N960" s="280"/>
      <c r="O960" s="280"/>
    </row>
    <row r="961" spans="1:18" s="43" customFormat="1" ht="73.8" customHeight="1">
      <c r="A961" s="179" t="s">
        <v>0</v>
      </c>
      <c r="B961" s="179" t="s">
        <v>99</v>
      </c>
      <c r="C961" s="179" t="s">
        <v>98</v>
      </c>
      <c r="D961" s="180" t="s">
        <v>1</v>
      </c>
      <c r="E961" s="180" t="s">
        <v>2</v>
      </c>
      <c r="F961" s="180" t="s">
        <v>3</v>
      </c>
      <c r="G961" s="179" t="s">
        <v>4</v>
      </c>
      <c r="H961" s="179" t="s">
        <v>5</v>
      </c>
      <c r="I961" s="179" t="s">
        <v>124</v>
      </c>
      <c r="J961" s="181" t="s">
        <v>110</v>
      </c>
      <c r="K961" s="181" t="s">
        <v>105</v>
      </c>
      <c r="L961" s="179" t="s">
        <v>6</v>
      </c>
      <c r="M961" s="179" t="s">
        <v>96</v>
      </c>
      <c r="N961" s="179" t="s">
        <v>97</v>
      </c>
      <c r="O961" s="179" t="s">
        <v>7</v>
      </c>
    </row>
    <row r="962" spans="1:18" s="43" customFormat="1" ht="15" customHeight="1">
      <c r="A962" s="179" t="s">
        <v>8</v>
      </c>
      <c r="B962" s="179" t="s">
        <v>9</v>
      </c>
      <c r="C962" s="179" t="s">
        <v>10</v>
      </c>
      <c r="D962" s="179" t="s">
        <v>11</v>
      </c>
      <c r="E962" s="179" t="s">
        <v>12</v>
      </c>
      <c r="F962" s="179" t="s">
        <v>13</v>
      </c>
      <c r="G962" s="179" t="s">
        <v>14</v>
      </c>
      <c r="H962" s="179" t="s">
        <v>15</v>
      </c>
      <c r="I962" s="182" t="s">
        <v>16</v>
      </c>
      <c r="J962" s="179" t="s">
        <v>17</v>
      </c>
      <c r="K962" s="179" t="s">
        <v>18</v>
      </c>
      <c r="L962" s="179" t="s">
        <v>19</v>
      </c>
      <c r="M962" s="179" t="s">
        <v>20</v>
      </c>
      <c r="N962" s="179" t="s">
        <v>21</v>
      </c>
      <c r="O962" s="179" t="s">
        <v>100</v>
      </c>
    </row>
    <row r="963" spans="1:18" s="43" customFormat="1" ht="271.8" customHeight="1">
      <c r="A963" s="1" t="s">
        <v>22</v>
      </c>
      <c r="B963" s="282" t="s">
        <v>463</v>
      </c>
      <c r="C963" s="58" t="s">
        <v>40</v>
      </c>
      <c r="D963" s="59">
        <v>3500</v>
      </c>
      <c r="E963" s="59">
        <v>2000</v>
      </c>
      <c r="F963" s="58">
        <v>0</v>
      </c>
      <c r="G963" s="47">
        <f t="shared" ref="G963:G975" si="152">D963+E963+F963</f>
        <v>5500</v>
      </c>
      <c r="H963" s="41">
        <v>1</v>
      </c>
      <c r="I963" s="9">
        <f t="shared" ref="I963:I975" si="153">ROUND(G963/H963,2)</f>
        <v>5500</v>
      </c>
      <c r="J963" s="227">
        <v>0</v>
      </c>
      <c r="K963" s="183">
        <f t="shared" ref="K963:K975" si="154">ROUND(I963*J963,2)</f>
        <v>0</v>
      </c>
      <c r="L963" s="186">
        <v>0.08</v>
      </c>
      <c r="M963" s="183">
        <f t="shared" ref="M963:M975" si="155">ROUND(K963*L963+K963,2)</f>
        <v>0</v>
      </c>
      <c r="N963" s="187"/>
      <c r="O963" s="187"/>
    </row>
    <row r="964" spans="1:18" s="281" customFormat="1">
      <c r="A964" s="151"/>
      <c r="B964" s="158" t="s">
        <v>254</v>
      </c>
      <c r="C964" s="159"/>
      <c r="D964" s="159"/>
      <c r="E964" s="159"/>
      <c r="F964" s="159"/>
      <c r="G964" s="159"/>
      <c r="H964" s="163"/>
      <c r="I964" s="163"/>
      <c r="J964" s="164"/>
      <c r="K964" s="165"/>
      <c r="L964" s="166"/>
      <c r="M964" s="101"/>
      <c r="N964" s="280"/>
      <c r="O964" s="280"/>
    </row>
    <row r="965" spans="1:18" s="43" customFormat="1" ht="73.8" customHeight="1">
      <c r="A965" s="179" t="s">
        <v>0</v>
      </c>
      <c r="B965" s="179" t="s">
        <v>99</v>
      </c>
      <c r="C965" s="179" t="s">
        <v>98</v>
      </c>
      <c r="D965" s="180" t="s">
        <v>1</v>
      </c>
      <c r="E965" s="180" t="s">
        <v>2</v>
      </c>
      <c r="F965" s="180" t="s">
        <v>3</v>
      </c>
      <c r="G965" s="179" t="s">
        <v>4</v>
      </c>
      <c r="H965" s="179" t="s">
        <v>5</v>
      </c>
      <c r="I965" s="179" t="s">
        <v>124</v>
      </c>
      <c r="J965" s="181" t="s">
        <v>110</v>
      </c>
      <c r="K965" s="181" t="s">
        <v>105</v>
      </c>
      <c r="L965" s="179" t="s">
        <v>6</v>
      </c>
      <c r="M965" s="179" t="s">
        <v>96</v>
      </c>
      <c r="N965" s="179" t="s">
        <v>97</v>
      </c>
      <c r="O965" s="179" t="s">
        <v>7</v>
      </c>
    </row>
    <row r="966" spans="1:18" s="43" customFormat="1" ht="15" customHeight="1">
      <c r="A966" s="179" t="s">
        <v>8</v>
      </c>
      <c r="B966" s="179" t="s">
        <v>9</v>
      </c>
      <c r="C966" s="179" t="s">
        <v>10</v>
      </c>
      <c r="D966" s="179" t="s">
        <v>11</v>
      </c>
      <c r="E966" s="179" t="s">
        <v>12</v>
      </c>
      <c r="F966" s="179" t="s">
        <v>13</v>
      </c>
      <c r="G966" s="179" t="s">
        <v>14</v>
      </c>
      <c r="H966" s="179" t="s">
        <v>15</v>
      </c>
      <c r="I966" s="182" t="s">
        <v>16</v>
      </c>
      <c r="J966" s="179" t="s">
        <v>17</v>
      </c>
      <c r="K966" s="179" t="s">
        <v>18</v>
      </c>
      <c r="L966" s="179" t="s">
        <v>19</v>
      </c>
      <c r="M966" s="179" t="s">
        <v>20</v>
      </c>
      <c r="N966" s="179" t="s">
        <v>21</v>
      </c>
      <c r="O966" s="179" t="s">
        <v>100</v>
      </c>
    </row>
    <row r="967" spans="1:18" s="43" customFormat="1" ht="280.2" customHeight="1">
      <c r="A967" s="1" t="s">
        <v>28</v>
      </c>
      <c r="B967" s="282" t="s">
        <v>464</v>
      </c>
      <c r="C967" s="58" t="s">
        <v>40</v>
      </c>
      <c r="D967" s="58">
        <v>100</v>
      </c>
      <c r="E967" s="58">
        <v>0</v>
      </c>
      <c r="F967" s="58">
        <v>0</v>
      </c>
      <c r="G967" s="64">
        <f t="shared" si="152"/>
        <v>100</v>
      </c>
      <c r="H967" s="41">
        <v>1</v>
      </c>
      <c r="I967" s="9">
        <f t="shared" si="153"/>
        <v>100</v>
      </c>
      <c r="J967" s="227">
        <v>0</v>
      </c>
      <c r="K967" s="183">
        <f t="shared" si="154"/>
        <v>0</v>
      </c>
      <c r="L967" s="186">
        <v>0.08</v>
      </c>
      <c r="M967" s="183">
        <f t="shared" si="155"/>
        <v>0</v>
      </c>
      <c r="N967" s="187"/>
      <c r="O967" s="187"/>
    </row>
    <row r="968" spans="1:18" s="281" customFormat="1">
      <c r="A968" s="151"/>
      <c r="B968" s="158" t="s">
        <v>254</v>
      </c>
      <c r="C968" s="159"/>
      <c r="D968" s="159"/>
      <c r="E968" s="159"/>
      <c r="F968" s="159"/>
      <c r="G968" s="159"/>
      <c r="H968" s="163"/>
      <c r="I968" s="163"/>
      <c r="J968" s="164"/>
      <c r="K968" s="165"/>
      <c r="L968" s="166"/>
      <c r="M968" s="101"/>
      <c r="N968" s="280"/>
      <c r="O968" s="280"/>
    </row>
    <row r="969" spans="1:18" s="43" customFormat="1" ht="73.8" customHeight="1">
      <c r="A969" s="179" t="s">
        <v>0</v>
      </c>
      <c r="B969" s="179" t="s">
        <v>99</v>
      </c>
      <c r="C969" s="179" t="s">
        <v>98</v>
      </c>
      <c r="D969" s="180" t="s">
        <v>1</v>
      </c>
      <c r="E969" s="180" t="s">
        <v>2</v>
      </c>
      <c r="F969" s="180" t="s">
        <v>3</v>
      </c>
      <c r="G969" s="179" t="s">
        <v>4</v>
      </c>
      <c r="H969" s="179" t="s">
        <v>5</v>
      </c>
      <c r="I969" s="179" t="s">
        <v>124</v>
      </c>
      <c r="J969" s="181" t="s">
        <v>110</v>
      </c>
      <c r="K969" s="181" t="s">
        <v>105</v>
      </c>
      <c r="L969" s="179" t="s">
        <v>6</v>
      </c>
      <c r="M969" s="179" t="s">
        <v>96</v>
      </c>
      <c r="N969" s="179" t="s">
        <v>97</v>
      </c>
      <c r="O969" s="179" t="s">
        <v>7</v>
      </c>
    </row>
    <row r="970" spans="1:18" s="43" customFormat="1" ht="15" customHeight="1">
      <c r="A970" s="179" t="s">
        <v>8</v>
      </c>
      <c r="B970" s="179" t="s">
        <v>9</v>
      </c>
      <c r="C970" s="179" t="s">
        <v>10</v>
      </c>
      <c r="D970" s="179" t="s">
        <v>11</v>
      </c>
      <c r="E970" s="179" t="s">
        <v>12</v>
      </c>
      <c r="F970" s="179" t="s">
        <v>13</v>
      </c>
      <c r="G970" s="179" t="s">
        <v>14</v>
      </c>
      <c r="H970" s="179" t="s">
        <v>15</v>
      </c>
      <c r="I970" s="182" t="s">
        <v>16</v>
      </c>
      <c r="J970" s="179" t="s">
        <v>17</v>
      </c>
      <c r="K970" s="179" t="s">
        <v>18</v>
      </c>
      <c r="L970" s="179" t="s">
        <v>19</v>
      </c>
      <c r="M970" s="179" t="s">
        <v>20</v>
      </c>
      <c r="N970" s="179" t="s">
        <v>21</v>
      </c>
      <c r="O970" s="179" t="s">
        <v>100</v>
      </c>
    </row>
    <row r="971" spans="1:18" s="43" customFormat="1" ht="250.05" customHeight="1">
      <c r="A971" s="1" t="s">
        <v>29</v>
      </c>
      <c r="B971" s="237" t="s">
        <v>465</v>
      </c>
      <c r="C971" s="56" t="s">
        <v>40</v>
      </c>
      <c r="D971" s="57">
        <v>4300</v>
      </c>
      <c r="E971" s="56">
        <v>0</v>
      </c>
      <c r="F971" s="56">
        <v>0</v>
      </c>
      <c r="G971" s="64">
        <f t="shared" si="152"/>
        <v>4300</v>
      </c>
      <c r="H971" s="41">
        <v>1</v>
      </c>
      <c r="I971" s="9">
        <f t="shared" si="153"/>
        <v>4300</v>
      </c>
      <c r="J971" s="227">
        <v>0</v>
      </c>
      <c r="K971" s="183">
        <f t="shared" si="154"/>
        <v>0</v>
      </c>
      <c r="L971" s="186">
        <v>0.08</v>
      </c>
      <c r="M971" s="183">
        <f t="shared" si="155"/>
        <v>0</v>
      </c>
      <c r="N971" s="187"/>
      <c r="O971" s="187"/>
    </row>
    <row r="972" spans="1:18" s="281" customFormat="1">
      <c r="A972" s="151"/>
      <c r="B972" s="158" t="s">
        <v>254</v>
      </c>
      <c r="C972" s="159"/>
      <c r="D972" s="159"/>
      <c r="E972" s="159"/>
      <c r="F972" s="159"/>
      <c r="G972" s="159"/>
      <c r="H972" s="163"/>
      <c r="I972" s="163"/>
      <c r="J972" s="164"/>
      <c r="K972" s="165"/>
      <c r="L972" s="166"/>
      <c r="M972" s="101"/>
      <c r="N972" s="280"/>
      <c r="O972" s="280"/>
    </row>
    <row r="973" spans="1:18" s="43" customFormat="1" ht="73.8" customHeight="1">
      <c r="A973" s="179" t="s">
        <v>0</v>
      </c>
      <c r="B973" s="179" t="s">
        <v>99</v>
      </c>
      <c r="C973" s="179" t="s">
        <v>98</v>
      </c>
      <c r="D973" s="180" t="s">
        <v>1</v>
      </c>
      <c r="E973" s="180" t="s">
        <v>2</v>
      </c>
      <c r="F973" s="180" t="s">
        <v>3</v>
      </c>
      <c r="G973" s="179" t="s">
        <v>4</v>
      </c>
      <c r="H973" s="179" t="s">
        <v>5</v>
      </c>
      <c r="I973" s="179" t="s">
        <v>124</v>
      </c>
      <c r="J973" s="181" t="s">
        <v>110</v>
      </c>
      <c r="K973" s="181" t="s">
        <v>105</v>
      </c>
      <c r="L973" s="179" t="s">
        <v>6</v>
      </c>
      <c r="M973" s="179" t="s">
        <v>96</v>
      </c>
      <c r="N973" s="179" t="s">
        <v>97</v>
      </c>
      <c r="O973" s="179" t="s">
        <v>7</v>
      </c>
    </row>
    <row r="974" spans="1:18" s="43" customFormat="1" ht="15" customHeight="1">
      <c r="A974" s="179" t="s">
        <v>8</v>
      </c>
      <c r="B974" s="179" t="s">
        <v>9</v>
      </c>
      <c r="C974" s="179" t="s">
        <v>10</v>
      </c>
      <c r="D974" s="179" t="s">
        <v>11</v>
      </c>
      <c r="E974" s="179" t="s">
        <v>12</v>
      </c>
      <c r="F974" s="179" t="s">
        <v>13</v>
      </c>
      <c r="G974" s="179" t="s">
        <v>14</v>
      </c>
      <c r="H974" s="179" t="s">
        <v>15</v>
      </c>
      <c r="I974" s="182" t="s">
        <v>16</v>
      </c>
      <c r="J974" s="179" t="s">
        <v>17</v>
      </c>
      <c r="K974" s="179" t="s">
        <v>18</v>
      </c>
      <c r="L974" s="179" t="s">
        <v>19</v>
      </c>
      <c r="M974" s="179" t="s">
        <v>20</v>
      </c>
      <c r="N974" s="179" t="s">
        <v>21</v>
      </c>
      <c r="O974" s="179" t="s">
        <v>100</v>
      </c>
    </row>
    <row r="975" spans="1:18" s="43" customFormat="1" ht="247.2" customHeight="1">
      <c r="A975" s="1" t="s">
        <v>30</v>
      </c>
      <c r="B975" s="237" t="s">
        <v>466</v>
      </c>
      <c r="C975" s="56" t="s">
        <v>44</v>
      </c>
      <c r="D975" s="56">
        <v>100</v>
      </c>
      <c r="E975" s="56">
        <v>400</v>
      </c>
      <c r="F975" s="56">
        <v>200</v>
      </c>
      <c r="G975" s="64">
        <f t="shared" si="152"/>
        <v>700</v>
      </c>
      <c r="H975" s="41">
        <v>1</v>
      </c>
      <c r="I975" s="9">
        <f t="shared" si="153"/>
        <v>700</v>
      </c>
      <c r="J975" s="227">
        <v>0</v>
      </c>
      <c r="K975" s="183">
        <f t="shared" si="154"/>
        <v>0</v>
      </c>
      <c r="L975" s="186">
        <v>0.08</v>
      </c>
      <c r="M975" s="183">
        <f t="shared" si="155"/>
        <v>0</v>
      </c>
      <c r="N975" s="188"/>
      <c r="O975" s="188"/>
      <c r="R975" s="199"/>
    </row>
    <row r="976" spans="1:18" s="43" customFormat="1" ht="20.399999999999999">
      <c r="B976" s="2" t="s">
        <v>281</v>
      </c>
      <c r="C976" s="2"/>
      <c r="D976" s="2"/>
      <c r="E976" s="2"/>
      <c r="F976" s="2"/>
      <c r="G976" s="3"/>
      <c r="H976" s="3"/>
      <c r="J976" s="3" t="s">
        <v>24</v>
      </c>
      <c r="K976" s="184">
        <f>SUM(K963:K975)</f>
        <v>0</v>
      </c>
      <c r="L976" s="4"/>
      <c r="M976" s="184">
        <f>SUM(M963:M975)</f>
        <v>0</v>
      </c>
      <c r="N976" s="3"/>
      <c r="O976" s="3"/>
    </row>
    <row r="977" spans="1:15" s="43" customFormat="1">
      <c r="A977" s="5" t="s">
        <v>25</v>
      </c>
      <c r="B977" s="6" t="s">
        <v>31</v>
      </c>
      <c r="C977" s="6"/>
      <c r="D977" s="6"/>
      <c r="E977" s="6"/>
      <c r="F977" s="6"/>
      <c r="G977" s="6"/>
      <c r="H977" s="6"/>
      <c r="I977" s="6"/>
      <c r="J977" s="5"/>
    </row>
    <row r="978" spans="1:15" s="43" customFormat="1">
      <c r="A978" s="5" t="s">
        <v>25</v>
      </c>
      <c r="B978" s="6" t="s">
        <v>102</v>
      </c>
      <c r="C978" s="6"/>
      <c r="D978" s="6"/>
      <c r="E978" s="6"/>
      <c r="F978" s="6"/>
      <c r="G978" s="6"/>
      <c r="H978" s="6"/>
      <c r="I978" s="6"/>
      <c r="J978" s="5"/>
      <c r="N978" s="6"/>
      <c r="O978" s="6"/>
    </row>
    <row r="979" spans="1:15" s="43" customFormat="1">
      <c r="A979" s="5" t="s">
        <v>25</v>
      </c>
      <c r="B979" s="189" t="s">
        <v>26</v>
      </c>
      <c r="C979" s="189"/>
      <c r="D979" s="189"/>
      <c r="E979" s="189"/>
      <c r="F979" s="189"/>
      <c r="G979" s="190"/>
      <c r="H979" s="190"/>
      <c r="I979" s="190"/>
      <c r="J979" s="191"/>
      <c r="K979" s="192"/>
      <c r="L979" s="192"/>
      <c r="M979" s="192"/>
      <c r="N979" s="190"/>
      <c r="O979" s="190"/>
    </row>
    <row r="980" spans="1:15" s="43" customFormat="1">
      <c r="B980" s="192" t="s">
        <v>121</v>
      </c>
      <c r="C980" s="192"/>
      <c r="D980" s="192"/>
      <c r="E980" s="192"/>
      <c r="F980" s="192"/>
      <c r="G980" s="192"/>
      <c r="H980" s="192"/>
      <c r="I980" s="192"/>
      <c r="J980" s="193"/>
      <c r="K980" s="192"/>
      <c r="L980" s="192"/>
      <c r="M980" s="192"/>
      <c r="N980" s="192"/>
      <c r="O980" s="192"/>
    </row>
    <row r="981" spans="1:15" s="43" customFormat="1" ht="35.4" customHeight="1">
      <c r="A981" s="5"/>
      <c r="B981" s="7"/>
      <c r="C981" s="7"/>
      <c r="D981" s="7"/>
      <c r="E981" s="7"/>
      <c r="F981" s="7"/>
      <c r="G981" s="7"/>
      <c r="H981" s="7"/>
      <c r="I981" s="7"/>
      <c r="J981" s="62"/>
      <c r="K981" s="7"/>
      <c r="L981" s="8"/>
      <c r="M981" s="8"/>
      <c r="N981" s="8"/>
      <c r="O981" s="8"/>
    </row>
    <row r="982" spans="1:15" s="43" customFormat="1">
      <c r="H982" s="12" t="s">
        <v>27</v>
      </c>
      <c r="I982" s="12"/>
      <c r="J982" s="46"/>
      <c r="K982" s="12"/>
      <c r="L982" s="12"/>
      <c r="M982" s="12"/>
      <c r="N982" s="12"/>
      <c r="O982" s="12"/>
    </row>
    <row r="983" spans="1:15" s="284" customFormat="1">
      <c r="A983" s="194"/>
      <c r="B983" s="158" t="s">
        <v>253</v>
      </c>
      <c r="C983" s="167"/>
      <c r="D983" s="167"/>
      <c r="E983" s="167"/>
      <c r="F983" s="167"/>
      <c r="G983" s="168"/>
      <c r="H983" s="169"/>
      <c r="I983" s="169"/>
      <c r="J983" s="170"/>
      <c r="K983" s="171"/>
      <c r="L983" s="172"/>
      <c r="M983" s="173"/>
      <c r="N983" s="283"/>
      <c r="O983" s="283"/>
    </row>
    <row r="984" spans="1:15" s="43" customFormat="1" ht="73.8" customHeight="1">
      <c r="A984" s="179" t="s">
        <v>0</v>
      </c>
      <c r="B984" s="179" t="s">
        <v>99</v>
      </c>
      <c r="C984" s="179" t="s">
        <v>98</v>
      </c>
      <c r="D984" s="180" t="s">
        <v>1</v>
      </c>
      <c r="E984" s="180" t="s">
        <v>2</v>
      </c>
      <c r="F984" s="180" t="s">
        <v>3</v>
      </c>
      <c r="G984" s="179" t="s">
        <v>4</v>
      </c>
      <c r="H984" s="179" t="s">
        <v>5</v>
      </c>
      <c r="I984" s="179" t="s">
        <v>124</v>
      </c>
      <c r="J984" s="181" t="s">
        <v>110</v>
      </c>
      <c r="K984" s="181" t="s">
        <v>105</v>
      </c>
      <c r="L984" s="179" t="s">
        <v>6</v>
      </c>
      <c r="M984" s="179" t="s">
        <v>96</v>
      </c>
      <c r="N984" s="179" t="s">
        <v>97</v>
      </c>
      <c r="O984" s="179" t="s">
        <v>7</v>
      </c>
    </row>
    <row r="985" spans="1:15" s="43" customFormat="1">
      <c r="A985" s="179" t="s">
        <v>8</v>
      </c>
      <c r="B985" s="179" t="s">
        <v>9</v>
      </c>
      <c r="C985" s="179" t="s">
        <v>10</v>
      </c>
      <c r="D985" s="179" t="s">
        <v>11</v>
      </c>
      <c r="E985" s="179" t="s">
        <v>12</v>
      </c>
      <c r="F985" s="179" t="s">
        <v>13</v>
      </c>
      <c r="G985" s="179" t="s">
        <v>14</v>
      </c>
      <c r="H985" s="179" t="s">
        <v>15</v>
      </c>
      <c r="I985" s="182" t="s">
        <v>16</v>
      </c>
      <c r="J985" s="179" t="s">
        <v>17</v>
      </c>
      <c r="K985" s="179" t="s">
        <v>18</v>
      </c>
      <c r="L985" s="179" t="s">
        <v>19</v>
      </c>
      <c r="M985" s="179" t="s">
        <v>20</v>
      </c>
      <c r="N985" s="179" t="s">
        <v>21</v>
      </c>
      <c r="O985" s="179" t="s">
        <v>100</v>
      </c>
    </row>
    <row r="986" spans="1:15" s="43" customFormat="1" ht="162">
      <c r="A986" s="1" t="s">
        <v>22</v>
      </c>
      <c r="B986" s="282" t="s">
        <v>453</v>
      </c>
      <c r="C986" s="58" t="s">
        <v>40</v>
      </c>
      <c r="D986" s="58">
        <v>0</v>
      </c>
      <c r="E986" s="58">
        <v>9000</v>
      </c>
      <c r="F986" s="15">
        <v>1400</v>
      </c>
      <c r="G986" s="229">
        <f>D986+E986+F986</f>
        <v>10400</v>
      </c>
      <c r="H986" s="41">
        <v>1</v>
      </c>
      <c r="I986" s="9">
        <f t="shared" ref="I986:I993" si="156">ROUND(G986/H986,2)</f>
        <v>10400</v>
      </c>
      <c r="J986" s="227">
        <v>0</v>
      </c>
      <c r="K986" s="183">
        <f>ROUND(I986*J986,2)</f>
        <v>0</v>
      </c>
      <c r="L986" s="186">
        <v>0.08</v>
      </c>
      <c r="M986" s="183">
        <f>ROUND(K986*L986+K986,2)</f>
        <v>0</v>
      </c>
      <c r="N986" s="187"/>
      <c r="O986" s="187"/>
    </row>
    <row r="987" spans="1:15" s="43" customFormat="1" ht="45">
      <c r="A987" s="1" t="s">
        <v>28</v>
      </c>
      <c r="B987" s="237" t="s">
        <v>447</v>
      </c>
      <c r="C987" s="56" t="s">
        <v>40</v>
      </c>
      <c r="D987" s="56">
        <v>0</v>
      </c>
      <c r="E987" s="56">
        <v>800</v>
      </c>
      <c r="F987" s="15">
        <v>200</v>
      </c>
      <c r="G987" s="229">
        <f>D987+E987+F987</f>
        <v>1000</v>
      </c>
      <c r="H987" s="41">
        <v>1</v>
      </c>
      <c r="I987" s="9">
        <f t="shared" si="156"/>
        <v>1000</v>
      </c>
      <c r="J987" s="227">
        <v>0</v>
      </c>
      <c r="K987" s="183">
        <f t="shared" ref="K987:K993" si="157">ROUND(I987*J987,2)</f>
        <v>0</v>
      </c>
      <c r="L987" s="186">
        <v>0.08</v>
      </c>
      <c r="M987" s="183">
        <f t="shared" ref="M987:M993" si="158">ROUND(K987*L987+K987,2)</f>
        <v>0</v>
      </c>
      <c r="N987" s="188"/>
      <c r="O987" s="188"/>
    </row>
    <row r="988" spans="1:15" s="43" customFormat="1" ht="18">
      <c r="A988" s="1" t="s">
        <v>29</v>
      </c>
      <c r="B988" s="299" t="s">
        <v>204</v>
      </c>
      <c r="C988" s="58" t="s">
        <v>40</v>
      </c>
      <c r="D988" s="58">
        <v>50</v>
      </c>
      <c r="E988" s="58">
        <v>300</v>
      </c>
      <c r="F988" s="15">
        <v>100</v>
      </c>
      <c r="G988" s="229">
        <f>D988+E988+F988</f>
        <v>450</v>
      </c>
      <c r="H988" s="41">
        <v>1</v>
      </c>
      <c r="I988" s="9">
        <f t="shared" si="156"/>
        <v>450</v>
      </c>
      <c r="J988" s="227">
        <v>0</v>
      </c>
      <c r="K988" s="183">
        <f t="shared" si="157"/>
        <v>0</v>
      </c>
      <c r="L988" s="186">
        <v>0.08</v>
      </c>
      <c r="M988" s="183">
        <f t="shared" si="158"/>
        <v>0</v>
      </c>
      <c r="N988" s="188"/>
      <c r="O988" s="188"/>
    </row>
    <row r="989" spans="1:15" s="43" customFormat="1" ht="183.6" customHeight="1">
      <c r="A989" s="1" t="s">
        <v>30</v>
      </c>
      <c r="B989" s="237" t="s">
        <v>475</v>
      </c>
      <c r="C989" s="58" t="s">
        <v>40</v>
      </c>
      <c r="D989" s="56">
        <v>0</v>
      </c>
      <c r="E989" s="56">
        <v>100</v>
      </c>
      <c r="F989" s="15">
        <v>30</v>
      </c>
      <c r="G989" s="229">
        <f>D989+E989+F989</f>
        <v>130</v>
      </c>
      <c r="H989" s="41">
        <v>1</v>
      </c>
      <c r="I989" s="9">
        <f t="shared" si="156"/>
        <v>130</v>
      </c>
      <c r="J989" s="227">
        <v>0</v>
      </c>
      <c r="K989" s="183">
        <f t="shared" si="157"/>
        <v>0</v>
      </c>
      <c r="L989" s="186">
        <v>0.08</v>
      </c>
      <c r="M989" s="183">
        <f t="shared" si="158"/>
        <v>0</v>
      </c>
      <c r="N989" s="188"/>
      <c r="O989" s="188"/>
    </row>
    <row r="990" spans="1:15" s="284" customFormat="1">
      <c r="A990" s="194"/>
      <c r="B990" s="158" t="s">
        <v>253</v>
      </c>
      <c r="C990" s="167"/>
      <c r="D990" s="167"/>
      <c r="E990" s="167"/>
      <c r="F990" s="167"/>
      <c r="G990" s="168"/>
      <c r="H990" s="169"/>
      <c r="I990" s="169"/>
      <c r="J990" s="170"/>
      <c r="K990" s="171"/>
      <c r="L990" s="172"/>
      <c r="M990" s="173"/>
      <c r="N990" s="283"/>
      <c r="O990" s="283"/>
    </row>
    <row r="991" spans="1:15" s="43" customFormat="1" ht="73.8" customHeight="1">
      <c r="A991" s="179" t="s">
        <v>0</v>
      </c>
      <c r="B991" s="179" t="s">
        <v>99</v>
      </c>
      <c r="C991" s="179" t="s">
        <v>98</v>
      </c>
      <c r="D991" s="180" t="s">
        <v>1</v>
      </c>
      <c r="E991" s="180" t="s">
        <v>2</v>
      </c>
      <c r="F991" s="180" t="s">
        <v>3</v>
      </c>
      <c r="G991" s="179" t="s">
        <v>4</v>
      </c>
      <c r="H991" s="179" t="s">
        <v>5</v>
      </c>
      <c r="I991" s="179" t="s">
        <v>124</v>
      </c>
      <c r="J991" s="181" t="s">
        <v>110</v>
      </c>
      <c r="K991" s="181" t="s">
        <v>105</v>
      </c>
      <c r="L991" s="179" t="s">
        <v>6</v>
      </c>
      <c r="M991" s="179" t="s">
        <v>96</v>
      </c>
      <c r="N991" s="179" t="s">
        <v>97</v>
      </c>
      <c r="O991" s="179" t="s">
        <v>7</v>
      </c>
    </row>
    <row r="992" spans="1:15" s="43" customFormat="1">
      <c r="A992" s="179" t="s">
        <v>8</v>
      </c>
      <c r="B992" s="179" t="s">
        <v>9</v>
      </c>
      <c r="C992" s="179" t="s">
        <v>10</v>
      </c>
      <c r="D992" s="179" t="s">
        <v>11</v>
      </c>
      <c r="E992" s="179" t="s">
        <v>12</v>
      </c>
      <c r="F992" s="179" t="s">
        <v>13</v>
      </c>
      <c r="G992" s="179" t="s">
        <v>14</v>
      </c>
      <c r="H992" s="179" t="s">
        <v>15</v>
      </c>
      <c r="I992" s="182" t="s">
        <v>16</v>
      </c>
      <c r="J992" s="179" t="s">
        <v>17</v>
      </c>
      <c r="K992" s="179" t="s">
        <v>18</v>
      </c>
      <c r="L992" s="179" t="s">
        <v>19</v>
      </c>
      <c r="M992" s="179" t="s">
        <v>20</v>
      </c>
      <c r="N992" s="179" t="s">
        <v>21</v>
      </c>
      <c r="O992" s="179" t="s">
        <v>100</v>
      </c>
    </row>
    <row r="993" spans="1:18" s="43" customFormat="1" ht="36">
      <c r="A993" s="1" t="s">
        <v>32</v>
      </c>
      <c r="B993" s="298" t="s">
        <v>448</v>
      </c>
      <c r="C993" s="15" t="s">
        <v>45</v>
      </c>
      <c r="D993" s="15">
        <v>0</v>
      </c>
      <c r="E993" s="15">
        <v>50</v>
      </c>
      <c r="F993" s="15">
        <v>0</v>
      </c>
      <c r="G993" s="230">
        <f>D993+E993+F993</f>
        <v>50</v>
      </c>
      <c r="H993" s="41">
        <v>1</v>
      </c>
      <c r="I993" s="9">
        <f t="shared" si="156"/>
        <v>50</v>
      </c>
      <c r="J993" s="227">
        <v>0</v>
      </c>
      <c r="K993" s="183">
        <f t="shared" si="157"/>
        <v>0</v>
      </c>
      <c r="L993" s="186">
        <v>0.08</v>
      </c>
      <c r="M993" s="183">
        <f t="shared" si="158"/>
        <v>0</v>
      </c>
      <c r="N993" s="188"/>
      <c r="O993" s="188"/>
    </row>
    <row r="994" spans="1:18" s="43" customFormat="1">
      <c r="F994" s="2"/>
      <c r="G994" s="3"/>
      <c r="H994" s="3"/>
      <c r="J994" s="3" t="s">
        <v>24</v>
      </c>
      <c r="K994" s="184">
        <f>SUM(K986:K993)</f>
        <v>0</v>
      </c>
      <c r="L994" s="4"/>
      <c r="M994" s="184">
        <f>SUM(M986:M993)</f>
        <v>0</v>
      </c>
      <c r="N994" s="3"/>
      <c r="O994" s="3"/>
    </row>
    <row r="995" spans="1:18" s="43" customFormat="1">
      <c r="A995" s="5" t="s">
        <v>25</v>
      </c>
      <c r="F995" s="6"/>
      <c r="G995" s="6"/>
      <c r="H995" s="6"/>
      <c r="I995" s="6"/>
      <c r="J995" s="5"/>
    </row>
    <row r="996" spans="1:18" s="43" customFormat="1">
      <c r="A996" s="5" t="s">
        <v>25</v>
      </c>
      <c r="B996" s="6" t="s">
        <v>101</v>
      </c>
      <c r="C996" s="6"/>
      <c r="D996" s="6"/>
      <c r="E996" s="6"/>
      <c r="F996" s="6"/>
      <c r="G996" s="6"/>
      <c r="H996" s="6"/>
      <c r="I996" s="6"/>
      <c r="J996" s="5"/>
      <c r="N996" s="6"/>
      <c r="O996" s="6"/>
    </row>
    <row r="997" spans="1:18" s="43" customFormat="1">
      <c r="A997" s="5" t="s">
        <v>25</v>
      </c>
      <c r="B997" s="189" t="s">
        <v>26</v>
      </c>
      <c r="C997" s="189"/>
      <c r="D997" s="189"/>
      <c r="E997" s="189"/>
      <c r="F997" s="189"/>
      <c r="G997" s="190"/>
      <c r="H997" s="190"/>
      <c r="I997" s="190"/>
      <c r="J997" s="191"/>
      <c r="K997" s="192"/>
      <c r="L997" s="192"/>
      <c r="M997" s="192"/>
      <c r="N997" s="190"/>
      <c r="O997" s="190"/>
    </row>
    <row r="998" spans="1:18" s="43" customFormat="1">
      <c r="B998" s="192" t="s">
        <v>120</v>
      </c>
      <c r="C998" s="192"/>
      <c r="D998" s="192"/>
      <c r="E998" s="192"/>
      <c r="F998" s="192"/>
      <c r="G998" s="192"/>
      <c r="H998" s="192"/>
      <c r="I998" s="192"/>
      <c r="J998" s="193"/>
      <c r="K998" s="192"/>
      <c r="L998" s="192"/>
      <c r="M998" s="192"/>
      <c r="N998" s="192"/>
      <c r="O998" s="192"/>
    </row>
    <row r="999" spans="1:18" s="43" customFormat="1" ht="31.8" customHeight="1">
      <c r="A999" s="5"/>
      <c r="B999" s="7"/>
      <c r="C999" s="7"/>
      <c r="D999" s="7"/>
      <c r="E999" s="7"/>
      <c r="F999" s="7"/>
      <c r="G999" s="7"/>
      <c r="H999" s="7"/>
      <c r="I999" s="7"/>
      <c r="J999" s="62"/>
      <c r="K999" s="7"/>
      <c r="L999" s="8"/>
      <c r="M999" s="8"/>
      <c r="N999" s="8"/>
      <c r="O999" s="8"/>
    </row>
    <row r="1000" spans="1:18" s="43" customFormat="1">
      <c r="H1000" s="12" t="s">
        <v>27</v>
      </c>
      <c r="I1000" s="12"/>
      <c r="J1000" s="46"/>
      <c r="K1000" s="12"/>
      <c r="L1000" s="12"/>
      <c r="M1000" s="12"/>
      <c r="N1000" s="12"/>
      <c r="O1000" s="12"/>
    </row>
    <row r="1001" spans="1:18" s="281" customFormat="1">
      <c r="A1001" s="92"/>
      <c r="B1001" s="285" t="s">
        <v>449</v>
      </c>
      <c r="C1001" s="174"/>
      <c r="D1001" s="174"/>
      <c r="E1001" s="174"/>
      <c r="F1001" s="174"/>
      <c r="G1001" s="174"/>
      <c r="H1001" s="175"/>
      <c r="I1001" s="175"/>
      <c r="J1001" s="176"/>
      <c r="K1001" s="177"/>
      <c r="L1001" s="116"/>
      <c r="M1001" s="101"/>
      <c r="N1001" s="280"/>
      <c r="O1001" s="280"/>
    </row>
    <row r="1002" spans="1:18" s="43" customFormat="1" ht="73.8" customHeight="1">
      <c r="A1002" s="179" t="s">
        <v>0</v>
      </c>
      <c r="B1002" s="179" t="s">
        <v>99</v>
      </c>
      <c r="C1002" s="179" t="s">
        <v>98</v>
      </c>
      <c r="D1002" s="180" t="s">
        <v>1</v>
      </c>
      <c r="E1002" s="180" t="s">
        <v>2</v>
      </c>
      <c r="F1002" s="180" t="s">
        <v>3</v>
      </c>
      <c r="G1002" s="179" t="s">
        <v>4</v>
      </c>
      <c r="H1002" s="179" t="s">
        <v>5</v>
      </c>
      <c r="I1002" s="179" t="s">
        <v>124</v>
      </c>
      <c r="J1002" s="181" t="s">
        <v>110</v>
      </c>
      <c r="K1002" s="181" t="s">
        <v>105</v>
      </c>
      <c r="L1002" s="179" t="s">
        <v>6</v>
      </c>
      <c r="M1002" s="179" t="s">
        <v>96</v>
      </c>
      <c r="N1002" s="179" t="s">
        <v>97</v>
      </c>
      <c r="O1002" s="179" t="s">
        <v>7</v>
      </c>
    </row>
    <row r="1003" spans="1:18" s="43" customFormat="1">
      <c r="A1003" s="179" t="s">
        <v>8</v>
      </c>
      <c r="B1003" s="179" t="s">
        <v>9</v>
      </c>
      <c r="C1003" s="179" t="s">
        <v>10</v>
      </c>
      <c r="D1003" s="179" t="s">
        <v>11</v>
      </c>
      <c r="E1003" s="179" t="s">
        <v>12</v>
      </c>
      <c r="F1003" s="179" t="s">
        <v>13</v>
      </c>
      <c r="G1003" s="179" t="s">
        <v>14</v>
      </c>
      <c r="H1003" s="179" t="s">
        <v>15</v>
      </c>
      <c r="I1003" s="182" t="s">
        <v>16</v>
      </c>
      <c r="J1003" s="179" t="s">
        <v>17</v>
      </c>
      <c r="K1003" s="179" t="s">
        <v>18</v>
      </c>
      <c r="L1003" s="179" t="s">
        <v>19</v>
      </c>
      <c r="M1003" s="179" t="s">
        <v>20</v>
      </c>
      <c r="N1003" s="179" t="s">
        <v>21</v>
      </c>
      <c r="O1003" s="179" t="s">
        <v>100</v>
      </c>
    </row>
    <row r="1004" spans="1:18" s="43" customFormat="1" ht="202.8" customHeight="1">
      <c r="A1004" s="1" t="s">
        <v>22</v>
      </c>
      <c r="B1004" s="237" t="s">
        <v>454</v>
      </c>
      <c r="C1004" s="56" t="s">
        <v>45</v>
      </c>
      <c r="D1004" s="56">
        <v>0</v>
      </c>
      <c r="E1004" s="56">
        <v>88000</v>
      </c>
      <c r="F1004" s="349">
        <v>0</v>
      </c>
      <c r="G1004" s="348">
        <f>D1004+E1004+F1004</f>
        <v>88000</v>
      </c>
      <c r="H1004" s="41">
        <v>1</v>
      </c>
      <c r="I1004" s="9">
        <f t="shared" ref="I1004:I1016" si="159">ROUND(G1004/H1004,2)</f>
        <v>88000</v>
      </c>
      <c r="J1004" s="227">
        <v>0</v>
      </c>
      <c r="K1004" s="183">
        <f>ROUND(I1004*J1004,2)</f>
        <v>0</v>
      </c>
      <c r="L1004" s="186">
        <v>0.08</v>
      </c>
      <c r="M1004" s="183">
        <f>ROUND(K1004*L1004+K1004,2)</f>
        <v>0</v>
      </c>
      <c r="N1004" s="187"/>
      <c r="O1004" s="187"/>
      <c r="Q1004" s="192"/>
      <c r="R1004" s="199"/>
    </row>
    <row r="1005" spans="1:18" s="281" customFormat="1">
      <c r="A1005" s="92"/>
      <c r="B1005" s="285" t="s">
        <v>449</v>
      </c>
      <c r="C1005" s="174"/>
      <c r="D1005" s="174"/>
      <c r="E1005" s="174"/>
      <c r="F1005" s="174"/>
      <c r="G1005" s="174"/>
      <c r="H1005" s="175"/>
      <c r="I1005" s="175"/>
      <c r="J1005" s="176"/>
      <c r="K1005" s="177"/>
      <c r="L1005" s="116"/>
      <c r="M1005" s="101"/>
      <c r="N1005" s="280"/>
      <c r="O1005" s="280"/>
    </row>
    <row r="1006" spans="1:18" s="43" customFormat="1" ht="73.8" customHeight="1">
      <c r="A1006" s="179" t="s">
        <v>0</v>
      </c>
      <c r="B1006" s="179" t="s">
        <v>99</v>
      </c>
      <c r="C1006" s="179" t="s">
        <v>98</v>
      </c>
      <c r="D1006" s="180" t="s">
        <v>1</v>
      </c>
      <c r="E1006" s="180" t="s">
        <v>2</v>
      </c>
      <c r="F1006" s="180" t="s">
        <v>3</v>
      </c>
      <c r="G1006" s="179" t="s">
        <v>4</v>
      </c>
      <c r="H1006" s="179" t="s">
        <v>5</v>
      </c>
      <c r="I1006" s="179" t="s">
        <v>124</v>
      </c>
      <c r="J1006" s="181" t="s">
        <v>110</v>
      </c>
      <c r="K1006" s="181" t="s">
        <v>105</v>
      </c>
      <c r="L1006" s="179" t="s">
        <v>6</v>
      </c>
      <c r="M1006" s="179" t="s">
        <v>96</v>
      </c>
      <c r="N1006" s="179" t="s">
        <v>97</v>
      </c>
      <c r="O1006" s="179" t="s">
        <v>7</v>
      </c>
    </row>
    <row r="1007" spans="1:18" s="43" customFormat="1">
      <c r="A1007" s="179" t="s">
        <v>8</v>
      </c>
      <c r="B1007" s="179" t="s">
        <v>9</v>
      </c>
      <c r="C1007" s="179" t="s">
        <v>10</v>
      </c>
      <c r="D1007" s="179" t="s">
        <v>11</v>
      </c>
      <c r="E1007" s="179" t="s">
        <v>12</v>
      </c>
      <c r="F1007" s="179" t="s">
        <v>13</v>
      </c>
      <c r="G1007" s="179" t="s">
        <v>14</v>
      </c>
      <c r="H1007" s="179" t="s">
        <v>15</v>
      </c>
      <c r="I1007" s="182" t="s">
        <v>16</v>
      </c>
      <c r="J1007" s="179" t="s">
        <v>17</v>
      </c>
      <c r="K1007" s="179" t="s">
        <v>18</v>
      </c>
      <c r="L1007" s="179" t="s">
        <v>19</v>
      </c>
      <c r="M1007" s="179" t="s">
        <v>20</v>
      </c>
      <c r="N1007" s="179" t="s">
        <v>21</v>
      </c>
      <c r="O1007" s="179" t="s">
        <v>100</v>
      </c>
    </row>
    <row r="1008" spans="1:18" s="43" customFormat="1" ht="221.4" customHeight="1">
      <c r="A1008" s="1" t="s">
        <v>28</v>
      </c>
      <c r="B1008" s="237" t="s">
        <v>500</v>
      </c>
      <c r="C1008" s="56" t="s">
        <v>45</v>
      </c>
      <c r="D1008" s="56">
        <v>0</v>
      </c>
      <c r="E1008" s="56">
        <v>10000</v>
      </c>
      <c r="F1008" s="349">
        <v>0</v>
      </c>
      <c r="G1008" s="348">
        <f>D1008+E1008+F1008</f>
        <v>10000</v>
      </c>
      <c r="H1008" s="41">
        <v>1</v>
      </c>
      <c r="I1008" s="9">
        <f t="shared" si="159"/>
        <v>10000</v>
      </c>
      <c r="J1008" s="227">
        <v>0</v>
      </c>
      <c r="K1008" s="183">
        <f>ROUND(I1008*J1008,2)</f>
        <v>0</v>
      </c>
      <c r="L1008" s="186">
        <v>0.08</v>
      </c>
      <c r="M1008" s="183">
        <f>ROUND(K1008*L1008+K1008,2)</f>
        <v>0</v>
      </c>
      <c r="N1008" s="188"/>
      <c r="O1008" s="188"/>
    </row>
    <row r="1009" spans="1:15" s="281" customFormat="1">
      <c r="A1009" s="92"/>
      <c r="B1009" s="285" t="s">
        <v>449</v>
      </c>
      <c r="C1009" s="174"/>
      <c r="D1009" s="174"/>
      <c r="E1009" s="174"/>
      <c r="F1009" s="174"/>
      <c r="G1009" s="174"/>
      <c r="H1009" s="175"/>
      <c r="I1009" s="175"/>
      <c r="J1009" s="176"/>
      <c r="K1009" s="177"/>
      <c r="L1009" s="116"/>
      <c r="M1009" s="101"/>
      <c r="N1009" s="280"/>
      <c r="O1009" s="280"/>
    </row>
    <row r="1010" spans="1:15" s="43" customFormat="1" ht="73.8" customHeight="1">
      <c r="A1010" s="179" t="s">
        <v>0</v>
      </c>
      <c r="B1010" s="179" t="s">
        <v>99</v>
      </c>
      <c r="C1010" s="179" t="s">
        <v>98</v>
      </c>
      <c r="D1010" s="180" t="s">
        <v>1</v>
      </c>
      <c r="E1010" s="180" t="s">
        <v>2</v>
      </c>
      <c r="F1010" s="180" t="s">
        <v>3</v>
      </c>
      <c r="G1010" s="179" t="s">
        <v>4</v>
      </c>
      <c r="H1010" s="179" t="s">
        <v>5</v>
      </c>
      <c r="I1010" s="179" t="s">
        <v>124</v>
      </c>
      <c r="J1010" s="181" t="s">
        <v>110</v>
      </c>
      <c r="K1010" s="181" t="s">
        <v>105</v>
      </c>
      <c r="L1010" s="179" t="s">
        <v>6</v>
      </c>
      <c r="M1010" s="179" t="s">
        <v>96</v>
      </c>
      <c r="N1010" s="179" t="s">
        <v>97</v>
      </c>
      <c r="O1010" s="179" t="s">
        <v>7</v>
      </c>
    </row>
    <row r="1011" spans="1:15" s="43" customFormat="1">
      <c r="A1011" s="179" t="s">
        <v>8</v>
      </c>
      <c r="B1011" s="179" t="s">
        <v>9</v>
      </c>
      <c r="C1011" s="179" t="s">
        <v>10</v>
      </c>
      <c r="D1011" s="179" t="s">
        <v>11</v>
      </c>
      <c r="E1011" s="179" t="s">
        <v>12</v>
      </c>
      <c r="F1011" s="179" t="s">
        <v>13</v>
      </c>
      <c r="G1011" s="179" t="s">
        <v>14</v>
      </c>
      <c r="H1011" s="179" t="s">
        <v>15</v>
      </c>
      <c r="I1011" s="182" t="s">
        <v>16</v>
      </c>
      <c r="J1011" s="179" t="s">
        <v>17</v>
      </c>
      <c r="K1011" s="179" t="s">
        <v>18</v>
      </c>
      <c r="L1011" s="179" t="s">
        <v>19</v>
      </c>
      <c r="M1011" s="179" t="s">
        <v>20</v>
      </c>
      <c r="N1011" s="179" t="s">
        <v>21</v>
      </c>
      <c r="O1011" s="179" t="s">
        <v>100</v>
      </c>
    </row>
    <row r="1012" spans="1:15" s="43" customFormat="1" ht="289.8" customHeight="1">
      <c r="A1012" s="1" t="s">
        <v>29</v>
      </c>
      <c r="B1012" s="286" t="s">
        <v>501</v>
      </c>
      <c r="C1012" s="56" t="s">
        <v>45</v>
      </c>
      <c r="D1012" s="56">
        <v>0</v>
      </c>
      <c r="E1012" s="56">
        <v>0</v>
      </c>
      <c r="F1012" s="56">
        <v>7000</v>
      </c>
      <c r="G1012" s="60">
        <f>D1012+E1012+F1012</f>
        <v>7000</v>
      </c>
      <c r="H1012" s="41">
        <v>1</v>
      </c>
      <c r="I1012" s="9">
        <f t="shared" si="159"/>
        <v>7000</v>
      </c>
      <c r="J1012" s="227">
        <v>0</v>
      </c>
      <c r="K1012" s="183">
        <f>ROUND(I1012*J1012,2)</f>
        <v>0</v>
      </c>
      <c r="L1012" s="186">
        <v>0.08</v>
      </c>
      <c r="M1012" s="183">
        <f>ROUND(K1012*L1012+K1012,2)</f>
        <v>0</v>
      </c>
      <c r="N1012" s="188"/>
      <c r="O1012" s="188"/>
    </row>
    <row r="1013" spans="1:15" s="281" customFormat="1">
      <c r="A1013" s="92"/>
      <c r="B1013" s="285" t="s">
        <v>449</v>
      </c>
      <c r="C1013" s="174"/>
      <c r="D1013" s="174"/>
      <c r="E1013" s="174"/>
      <c r="F1013" s="174"/>
      <c r="G1013" s="174"/>
      <c r="H1013" s="175"/>
      <c r="I1013" s="175"/>
      <c r="J1013" s="176"/>
      <c r="K1013" s="177"/>
      <c r="L1013" s="116"/>
      <c r="M1013" s="101"/>
      <c r="N1013" s="280"/>
      <c r="O1013" s="280"/>
    </row>
    <row r="1014" spans="1:15" s="43" customFormat="1" ht="73.8" customHeight="1">
      <c r="A1014" s="179" t="s">
        <v>0</v>
      </c>
      <c r="B1014" s="179" t="s">
        <v>99</v>
      </c>
      <c r="C1014" s="179" t="s">
        <v>98</v>
      </c>
      <c r="D1014" s="180" t="s">
        <v>1</v>
      </c>
      <c r="E1014" s="180" t="s">
        <v>2</v>
      </c>
      <c r="F1014" s="180" t="s">
        <v>3</v>
      </c>
      <c r="G1014" s="179" t="s">
        <v>4</v>
      </c>
      <c r="H1014" s="179" t="s">
        <v>5</v>
      </c>
      <c r="I1014" s="179" t="s">
        <v>124</v>
      </c>
      <c r="J1014" s="181" t="s">
        <v>110</v>
      </c>
      <c r="K1014" s="181" t="s">
        <v>105</v>
      </c>
      <c r="L1014" s="179" t="s">
        <v>6</v>
      </c>
      <c r="M1014" s="179" t="s">
        <v>96</v>
      </c>
      <c r="N1014" s="179" t="s">
        <v>97</v>
      </c>
      <c r="O1014" s="179" t="s">
        <v>7</v>
      </c>
    </row>
    <row r="1015" spans="1:15" s="43" customFormat="1">
      <c r="A1015" s="179" t="s">
        <v>8</v>
      </c>
      <c r="B1015" s="179" t="s">
        <v>9</v>
      </c>
      <c r="C1015" s="179" t="s">
        <v>10</v>
      </c>
      <c r="D1015" s="179" t="s">
        <v>11</v>
      </c>
      <c r="E1015" s="179" t="s">
        <v>12</v>
      </c>
      <c r="F1015" s="179" t="s">
        <v>13</v>
      </c>
      <c r="G1015" s="179" t="s">
        <v>14</v>
      </c>
      <c r="H1015" s="179" t="s">
        <v>15</v>
      </c>
      <c r="I1015" s="182" t="s">
        <v>16</v>
      </c>
      <c r="J1015" s="179" t="s">
        <v>17</v>
      </c>
      <c r="K1015" s="179" t="s">
        <v>18</v>
      </c>
      <c r="L1015" s="179" t="s">
        <v>19</v>
      </c>
      <c r="M1015" s="179" t="s">
        <v>20</v>
      </c>
      <c r="N1015" s="179" t="s">
        <v>21</v>
      </c>
      <c r="O1015" s="179" t="s">
        <v>100</v>
      </c>
    </row>
    <row r="1016" spans="1:15" s="43" customFormat="1" ht="242.4" customHeight="1">
      <c r="A1016" s="1" t="s">
        <v>30</v>
      </c>
      <c r="B1016" s="236" t="s">
        <v>505</v>
      </c>
      <c r="C1016" s="56" t="s">
        <v>45</v>
      </c>
      <c r="D1016" s="56">
        <v>0</v>
      </c>
      <c r="E1016" s="56">
        <v>7000</v>
      </c>
      <c r="F1016" s="56">
        <v>1000</v>
      </c>
      <c r="G1016" s="60">
        <f>D1016+E1016+F1016</f>
        <v>8000</v>
      </c>
      <c r="H1016" s="41">
        <v>1</v>
      </c>
      <c r="I1016" s="228">
        <f t="shared" si="159"/>
        <v>8000</v>
      </c>
      <c r="J1016" s="227">
        <v>0</v>
      </c>
      <c r="K1016" s="183">
        <f>ROUND(I1016*J1016,2)</f>
        <v>0</v>
      </c>
      <c r="L1016" s="186">
        <v>0.08</v>
      </c>
      <c r="M1016" s="183">
        <f>ROUND(K1016*L1016+K1016,2)</f>
        <v>0</v>
      </c>
      <c r="N1016" s="188"/>
      <c r="O1016" s="188"/>
    </row>
    <row r="1017" spans="1:15" s="43" customFormat="1">
      <c r="B1017" s="2" t="s">
        <v>23</v>
      </c>
      <c r="C1017" s="2"/>
      <c r="D1017" s="2"/>
      <c r="E1017" s="2"/>
      <c r="F1017" s="2"/>
      <c r="G1017" s="3"/>
      <c r="H1017" s="3"/>
      <c r="J1017" s="3" t="s">
        <v>24</v>
      </c>
      <c r="K1017" s="184">
        <f>SUM(K1004:K1016)</f>
        <v>0</v>
      </c>
      <c r="L1017" s="4"/>
      <c r="M1017" s="184">
        <f>SUM(M1004:M1016)</f>
        <v>0</v>
      </c>
      <c r="N1017" s="3"/>
      <c r="O1017" s="3"/>
    </row>
    <row r="1018" spans="1:15" s="43" customFormat="1">
      <c r="A1018" s="5" t="s">
        <v>25</v>
      </c>
      <c r="B1018" s="6" t="s">
        <v>31</v>
      </c>
      <c r="C1018" s="6"/>
      <c r="D1018" s="6"/>
      <c r="E1018" s="6"/>
      <c r="F1018" s="6"/>
      <c r="G1018" s="6"/>
      <c r="H1018" s="6"/>
      <c r="I1018" s="6"/>
      <c r="J1018" s="5"/>
    </row>
    <row r="1019" spans="1:15" s="43" customFormat="1">
      <c r="A1019" s="5" t="s">
        <v>25</v>
      </c>
      <c r="B1019" s="6" t="s">
        <v>101</v>
      </c>
      <c r="C1019" s="6"/>
      <c r="D1019" s="6"/>
      <c r="E1019" s="6"/>
      <c r="F1019" s="6"/>
      <c r="G1019" s="6"/>
      <c r="H1019" s="6"/>
      <c r="I1019" s="6"/>
      <c r="J1019" s="5"/>
      <c r="N1019" s="6"/>
      <c r="O1019" s="6"/>
    </row>
    <row r="1020" spans="1:15" s="43" customFormat="1">
      <c r="A1020" s="5" t="s">
        <v>25</v>
      </c>
      <c r="B1020" s="189" t="s">
        <v>26</v>
      </c>
      <c r="C1020" s="189"/>
      <c r="D1020" s="189"/>
      <c r="E1020" s="189"/>
      <c r="F1020" s="189"/>
      <c r="G1020" s="190"/>
      <c r="H1020" s="190"/>
      <c r="I1020" s="190"/>
      <c r="J1020" s="191"/>
      <c r="K1020" s="192"/>
      <c r="L1020" s="192"/>
      <c r="M1020" s="192"/>
      <c r="N1020" s="190"/>
      <c r="O1020" s="190"/>
    </row>
    <row r="1021" spans="1:15" s="43" customFormat="1">
      <c r="B1021" s="192" t="s">
        <v>120</v>
      </c>
      <c r="C1021" s="192"/>
      <c r="D1021" s="192"/>
      <c r="E1021" s="192"/>
      <c r="F1021" s="192"/>
      <c r="G1021" s="192"/>
      <c r="H1021" s="192"/>
      <c r="I1021" s="192"/>
      <c r="J1021" s="193"/>
      <c r="K1021" s="192"/>
      <c r="L1021" s="192"/>
      <c r="M1021" s="192"/>
      <c r="N1021" s="192"/>
      <c r="O1021" s="192"/>
    </row>
    <row r="1022" spans="1:15" s="43" customFormat="1" ht="17.399999999999999" customHeight="1">
      <c r="A1022" s="5"/>
      <c r="B1022" s="7"/>
      <c r="C1022" s="7"/>
      <c r="D1022" s="7"/>
      <c r="E1022" s="7"/>
      <c r="F1022" s="7"/>
      <c r="G1022" s="7"/>
      <c r="H1022" s="7"/>
      <c r="I1022" s="7"/>
      <c r="J1022" s="62"/>
      <c r="K1022" s="7"/>
      <c r="L1022" s="8"/>
      <c r="M1022" s="8"/>
      <c r="N1022" s="8"/>
      <c r="O1022" s="8"/>
    </row>
    <row r="1023" spans="1:15" s="281" customFormat="1">
      <c r="A1023" s="43"/>
      <c r="B1023" s="43"/>
      <c r="C1023" s="43"/>
      <c r="D1023" s="43"/>
      <c r="E1023" s="43"/>
      <c r="F1023" s="43"/>
      <c r="G1023" s="43"/>
      <c r="H1023" s="12" t="s">
        <v>27</v>
      </c>
      <c r="I1023" s="12"/>
      <c r="J1023" s="46"/>
      <c r="K1023" s="12"/>
      <c r="L1023" s="12"/>
      <c r="M1023" s="12"/>
      <c r="N1023" s="12"/>
      <c r="O1023" s="12"/>
    </row>
    <row r="1024" spans="1:15" s="43" customFormat="1">
      <c r="A1024" s="92"/>
      <c r="B1024" s="287" t="s">
        <v>450</v>
      </c>
      <c r="C1024" s="288"/>
      <c r="D1024" s="288"/>
      <c r="E1024" s="288"/>
      <c r="F1024" s="288"/>
      <c r="G1024" s="288"/>
      <c r="H1024" s="289"/>
      <c r="I1024" s="289"/>
      <c r="J1024" s="290"/>
      <c r="K1024" s="178"/>
      <c r="L1024" s="291"/>
      <c r="M1024" s="101"/>
      <c r="N1024" s="280"/>
      <c r="O1024" s="292"/>
    </row>
    <row r="1025" spans="1:19" s="43" customFormat="1" ht="73.8" customHeight="1">
      <c r="A1025" s="179" t="s">
        <v>0</v>
      </c>
      <c r="B1025" s="179" t="s">
        <v>99</v>
      </c>
      <c r="C1025" s="179" t="s">
        <v>98</v>
      </c>
      <c r="D1025" s="180" t="s">
        <v>1</v>
      </c>
      <c r="E1025" s="180" t="s">
        <v>2</v>
      </c>
      <c r="F1025" s="180" t="s">
        <v>3</v>
      </c>
      <c r="G1025" s="179" t="s">
        <v>4</v>
      </c>
      <c r="H1025" s="179" t="s">
        <v>5</v>
      </c>
      <c r="I1025" s="179" t="s">
        <v>124</v>
      </c>
      <c r="J1025" s="181" t="s">
        <v>110</v>
      </c>
      <c r="K1025" s="181" t="s">
        <v>105</v>
      </c>
      <c r="L1025" s="179" t="s">
        <v>6</v>
      </c>
      <c r="M1025" s="179" t="s">
        <v>96</v>
      </c>
      <c r="N1025" s="179" t="s">
        <v>97</v>
      </c>
      <c r="O1025" s="179" t="s">
        <v>7</v>
      </c>
    </row>
    <row r="1026" spans="1:19" s="43" customFormat="1">
      <c r="A1026" s="179" t="s">
        <v>8</v>
      </c>
      <c r="B1026" s="179" t="s">
        <v>9</v>
      </c>
      <c r="C1026" s="179" t="s">
        <v>10</v>
      </c>
      <c r="D1026" s="179" t="s">
        <v>11</v>
      </c>
      <c r="E1026" s="179" t="s">
        <v>12</v>
      </c>
      <c r="F1026" s="179" t="s">
        <v>13</v>
      </c>
      <c r="G1026" s="179" t="s">
        <v>14</v>
      </c>
      <c r="H1026" s="179" t="s">
        <v>15</v>
      </c>
      <c r="I1026" s="182" t="s">
        <v>16</v>
      </c>
      <c r="J1026" s="179" t="s">
        <v>17</v>
      </c>
      <c r="K1026" s="179" t="s">
        <v>18</v>
      </c>
      <c r="L1026" s="179" t="s">
        <v>19</v>
      </c>
      <c r="M1026" s="179" t="s">
        <v>20</v>
      </c>
      <c r="N1026" s="179" t="s">
        <v>21</v>
      </c>
      <c r="O1026" s="179" t="s">
        <v>100</v>
      </c>
    </row>
    <row r="1027" spans="1:19" s="43" customFormat="1" ht="280.8" customHeight="1">
      <c r="A1027" s="1" t="s">
        <v>22</v>
      </c>
      <c r="B1027" s="237" t="s">
        <v>455</v>
      </c>
      <c r="C1027" s="56" t="s">
        <v>40</v>
      </c>
      <c r="D1027" s="57">
        <v>4000</v>
      </c>
      <c r="E1027" s="57">
        <v>5000</v>
      </c>
      <c r="F1027" s="56">
        <v>0</v>
      </c>
      <c r="G1027" s="60">
        <f>D1027+E1027+F1027</f>
        <v>9000</v>
      </c>
      <c r="H1027" s="41">
        <v>1</v>
      </c>
      <c r="I1027" s="9">
        <f t="shared" ref="I1027:I1036" si="160">ROUND(G1027/H1027,2)</f>
        <v>9000</v>
      </c>
      <c r="J1027" s="227">
        <v>0</v>
      </c>
      <c r="K1027" s="183">
        <f>ROUND(I1027*J1027,2)</f>
        <v>0</v>
      </c>
      <c r="L1027" s="186">
        <v>0.08</v>
      </c>
      <c r="M1027" s="183">
        <f>ROUND(K1027*L1027+K1027,2)</f>
        <v>0</v>
      </c>
      <c r="N1027" s="187"/>
      <c r="O1027" s="187"/>
      <c r="R1027" s="192"/>
    </row>
    <row r="1028" spans="1:19" s="43" customFormat="1">
      <c r="A1028" s="92"/>
      <c r="B1028" s="287" t="s">
        <v>450</v>
      </c>
      <c r="C1028" s="288"/>
      <c r="D1028" s="288"/>
      <c r="E1028" s="288"/>
      <c r="F1028" s="288"/>
      <c r="G1028" s="288"/>
      <c r="H1028" s="289"/>
      <c r="I1028" s="289"/>
      <c r="J1028" s="290"/>
      <c r="K1028" s="178"/>
      <c r="L1028" s="291"/>
      <c r="M1028" s="101"/>
      <c r="N1028" s="280"/>
      <c r="O1028" s="292"/>
    </row>
    <row r="1029" spans="1:19" s="43" customFormat="1" ht="73.8" customHeight="1">
      <c r="A1029" s="179" t="s">
        <v>0</v>
      </c>
      <c r="B1029" s="179" t="s">
        <v>99</v>
      </c>
      <c r="C1029" s="179" t="s">
        <v>98</v>
      </c>
      <c r="D1029" s="180" t="s">
        <v>1</v>
      </c>
      <c r="E1029" s="180" t="s">
        <v>2</v>
      </c>
      <c r="F1029" s="180" t="s">
        <v>3</v>
      </c>
      <c r="G1029" s="179" t="s">
        <v>4</v>
      </c>
      <c r="H1029" s="179" t="s">
        <v>5</v>
      </c>
      <c r="I1029" s="179" t="s">
        <v>124</v>
      </c>
      <c r="J1029" s="181" t="s">
        <v>110</v>
      </c>
      <c r="K1029" s="181" t="s">
        <v>105</v>
      </c>
      <c r="L1029" s="179" t="s">
        <v>6</v>
      </c>
      <c r="M1029" s="179" t="s">
        <v>96</v>
      </c>
      <c r="N1029" s="179" t="s">
        <v>97</v>
      </c>
      <c r="O1029" s="179" t="s">
        <v>7</v>
      </c>
    </row>
    <row r="1030" spans="1:19" s="43" customFormat="1">
      <c r="A1030" s="179" t="s">
        <v>8</v>
      </c>
      <c r="B1030" s="179" t="s">
        <v>9</v>
      </c>
      <c r="C1030" s="179" t="s">
        <v>10</v>
      </c>
      <c r="D1030" s="179" t="s">
        <v>11</v>
      </c>
      <c r="E1030" s="179" t="s">
        <v>12</v>
      </c>
      <c r="F1030" s="179" t="s">
        <v>13</v>
      </c>
      <c r="G1030" s="179" t="s">
        <v>14</v>
      </c>
      <c r="H1030" s="179" t="s">
        <v>15</v>
      </c>
      <c r="I1030" s="182" t="s">
        <v>16</v>
      </c>
      <c r="J1030" s="179" t="s">
        <v>17</v>
      </c>
      <c r="K1030" s="179" t="s">
        <v>18</v>
      </c>
      <c r="L1030" s="179" t="s">
        <v>19</v>
      </c>
      <c r="M1030" s="179" t="s">
        <v>20</v>
      </c>
      <c r="N1030" s="179" t="s">
        <v>21</v>
      </c>
      <c r="O1030" s="179" t="s">
        <v>100</v>
      </c>
    </row>
    <row r="1031" spans="1:19" s="43" customFormat="1" ht="247.2" customHeight="1">
      <c r="A1031" s="1" t="s">
        <v>28</v>
      </c>
      <c r="B1031" s="237" t="s">
        <v>456</v>
      </c>
      <c r="C1031" s="56" t="s">
        <v>40</v>
      </c>
      <c r="D1031" s="56">
        <v>300</v>
      </c>
      <c r="E1031" s="56">
        <v>500</v>
      </c>
      <c r="F1031" s="56">
        <v>0</v>
      </c>
      <c r="G1031" s="60">
        <f>D1031+E1031+F1031</f>
        <v>800</v>
      </c>
      <c r="H1031" s="41">
        <v>1</v>
      </c>
      <c r="I1031" s="228">
        <f t="shared" si="160"/>
        <v>800</v>
      </c>
      <c r="J1031" s="227">
        <v>0</v>
      </c>
      <c r="K1031" s="183">
        <f>ROUND(I1031*J1031,2)</f>
        <v>0</v>
      </c>
      <c r="L1031" s="186">
        <v>0.08</v>
      </c>
      <c r="M1031" s="183">
        <f>ROUND(K1031*L1031+K1031,2)</f>
        <v>0</v>
      </c>
      <c r="N1031" s="188"/>
      <c r="O1031" s="188"/>
      <c r="S1031" s="192"/>
    </row>
    <row r="1032" spans="1:19" s="43" customFormat="1" ht="117.6" customHeight="1">
      <c r="A1032" s="1" t="s">
        <v>29</v>
      </c>
      <c r="B1032" s="237" t="s">
        <v>457</v>
      </c>
      <c r="C1032" s="56" t="s">
        <v>45</v>
      </c>
      <c r="D1032" s="56">
        <v>2600</v>
      </c>
      <c r="E1032" s="56">
        <v>0</v>
      </c>
      <c r="F1032" s="349">
        <v>80000</v>
      </c>
      <c r="G1032" s="348">
        <f>D1032+E1032+F1032</f>
        <v>82600</v>
      </c>
      <c r="H1032" s="41">
        <v>1</v>
      </c>
      <c r="I1032" s="9">
        <f t="shared" si="160"/>
        <v>82600</v>
      </c>
      <c r="J1032" s="227">
        <v>0</v>
      </c>
      <c r="K1032" s="183">
        <f>ROUND(I1032*J1032,2)</f>
        <v>0</v>
      </c>
      <c r="L1032" s="186">
        <v>0.08</v>
      </c>
      <c r="M1032" s="183">
        <f>ROUND(K1032*L1032+K1032,2)</f>
        <v>0</v>
      </c>
      <c r="N1032" s="187"/>
      <c r="O1032" s="187"/>
      <c r="Q1032" s="192"/>
    </row>
    <row r="1033" spans="1:19" s="43" customFormat="1">
      <c r="A1033" s="92"/>
      <c r="B1033" s="287" t="s">
        <v>450</v>
      </c>
      <c r="C1033" s="288"/>
      <c r="D1033" s="288"/>
      <c r="E1033" s="288"/>
      <c r="F1033" s="288"/>
      <c r="G1033" s="288"/>
      <c r="H1033" s="289"/>
      <c r="I1033" s="289"/>
      <c r="J1033" s="290"/>
      <c r="K1033" s="178"/>
      <c r="L1033" s="291"/>
      <c r="M1033" s="101"/>
      <c r="N1033" s="280"/>
      <c r="O1033" s="292"/>
    </row>
    <row r="1034" spans="1:19" s="43" customFormat="1" ht="73.8" customHeight="1">
      <c r="A1034" s="179" t="s">
        <v>0</v>
      </c>
      <c r="B1034" s="179" t="s">
        <v>99</v>
      </c>
      <c r="C1034" s="179" t="s">
        <v>98</v>
      </c>
      <c r="D1034" s="180" t="s">
        <v>1</v>
      </c>
      <c r="E1034" s="180" t="s">
        <v>2</v>
      </c>
      <c r="F1034" s="180" t="s">
        <v>3</v>
      </c>
      <c r="G1034" s="179" t="s">
        <v>4</v>
      </c>
      <c r="H1034" s="179" t="s">
        <v>5</v>
      </c>
      <c r="I1034" s="179" t="s">
        <v>124</v>
      </c>
      <c r="J1034" s="181" t="s">
        <v>110</v>
      </c>
      <c r="K1034" s="181" t="s">
        <v>105</v>
      </c>
      <c r="L1034" s="179" t="s">
        <v>6</v>
      </c>
      <c r="M1034" s="179" t="s">
        <v>96</v>
      </c>
      <c r="N1034" s="179" t="s">
        <v>97</v>
      </c>
      <c r="O1034" s="179" t="s">
        <v>7</v>
      </c>
    </row>
    <row r="1035" spans="1:19" s="43" customFormat="1">
      <c r="A1035" s="179" t="s">
        <v>8</v>
      </c>
      <c r="B1035" s="179" t="s">
        <v>9</v>
      </c>
      <c r="C1035" s="179" t="s">
        <v>10</v>
      </c>
      <c r="D1035" s="179" t="s">
        <v>11</v>
      </c>
      <c r="E1035" s="179" t="s">
        <v>12</v>
      </c>
      <c r="F1035" s="179" t="s">
        <v>13</v>
      </c>
      <c r="G1035" s="179" t="s">
        <v>14</v>
      </c>
      <c r="H1035" s="179" t="s">
        <v>15</v>
      </c>
      <c r="I1035" s="182" t="s">
        <v>16</v>
      </c>
      <c r="J1035" s="179" t="s">
        <v>17</v>
      </c>
      <c r="K1035" s="179" t="s">
        <v>18</v>
      </c>
      <c r="L1035" s="179" t="s">
        <v>19</v>
      </c>
      <c r="M1035" s="179" t="s">
        <v>20</v>
      </c>
      <c r="N1035" s="179" t="s">
        <v>21</v>
      </c>
      <c r="O1035" s="179" t="s">
        <v>100</v>
      </c>
    </row>
    <row r="1036" spans="1:19" s="43" customFormat="1" ht="149.4" customHeight="1">
      <c r="A1036" s="1" t="s">
        <v>30</v>
      </c>
      <c r="B1036" s="237" t="s">
        <v>458</v>
      </c>
      <c r="C1036" s="56" t="s">
        <v>45</v>
      </c>
      <c r="D1036" s="56">
        <v>0</v>
      </c>
      <c r="E1036" s="56">
        <v>18800</v>
      </c>
      <c r="F1036" s="349">
        <v>5000</v>
      </c>
      <c r="G1036" s="348">
        <f>D1036+E1036+F1036</f>
        <v>23800</v>
      </c>
      <c r="H1036" s="41">
        <v>1</v>
      </c>
      <c r="I1036" s="9">
        <f t="shared" si="160"/>
        <v>23800</v>
      </c>
      <c r="J1036" s="227">
        <v>0</v>
      </c>
      <c r="K1036" s="183">
        <f>ROUND(I1036*J1036,2)</f>
        <v>0</v>
      </c>
      <c r="L1036" s="186">
        <v>0.08</v>
      </c>
      <c r="M1036" s="183">
        <f>ROUND(K1036*L1036+K1036,2)</f>
        <v>0</v>
      </c>
      <c r="N1036" s="188"/>
      <c r="O1036" s="188"/>
    </row>
    <row r="1037" spans="1:19" s="43" customFormat="1">
      <c r="B1037" s="2" t="s">
        <v>23</v>
      </c>
      <c r="C1037" s="2"/>
      <c r="D1037" s="2"/>
      <c r="E1037" s="2"/>
      <c r="F1037" s="2"/>
      <c r="G1037" s="3"/>
      <c r="H1037" s="3"/>
      <c r="J1037" s="3" t="s">
        <v>24</v>
      </c>
      <c r="K1037" s="184">
        <f>SUM(K1027:K1036)</f>
        <v>0</v>
      </c>
      <c r="L1037" s="4"/>
      <c r="M1037" s="184">
        <f>SUM(M1027:M1036)</f>
        <v>0</v>
      </c>
      <c r="N1037" s="3"/>
      <c r="O1037" s="3"/>
    </row>
    <row r="1038" spans="1:19" s="43" customFormat="1">
      <c r="A1038" s="5" t="s">
        <v>25</v>
      </c>
      <c r="B1038" s="6" t="s">
        <v>31</v>
      </c>
      <c r="C1038" s="6"/>
      <c r="D1038" s="6"/>
      <c r="E1038" s="6"/>
      <c r="F1038" s="6"/>
      <c r="G1038" s="6"/>
      <c r="H1038" s="6"/>
      <c r="I1038" s="6"/>
      <c r="J1038" s="5"/>
    </row>
    <row r="1039" spans="1:19" s="43" customFormat="1">
      <c r="A1039" s="5" t="s">
        <v>25</v>
      </c>
      <c r="B1039" s="6" t="s">
        <v>101</v>
      </c>
      <c r="C1039" s="6"/>
      <c r="D1039" s="6"/>
      <c r="E1039" s="6"/>
      <c r="F1039" s="6"/>
      <c r="G1039" s="6"/>
      <c r="H1039" s="6"/>
      <c r="I1039" s="6"/>
      <c r="J1039" s="5"/>
      <c r="N1039" s="6"/>
      <c r="O1039" s="6"/>
    </row>
    <row r="1040" spans="1:19" s="43" customFormat="1">
      <c r="B1040" s="32" t="s">
        <v>119</v>
      </c>
      <c r="C1040" s="32"/>
      <c r="D1040" s="32"/>
      <c r="E1040" s="32"/>
      <c r="F1040" s="32"/>
      <c r="G1040" s="32"/>
      <c r="H1040" s="32"/>
      <c r="I1040" s="32"/>
      <c r="J1040" s="5"/>
      <c r="N1040" s="6"/>
      <c r="O1040" s="6"/>
    </row>
    <row r="1041" spans="1:15" s="43" customFormat="1">
      <c r="A1041" s="5" t="s">
        <v>25</v>
      </c>
      <c r="B1041" s="189" t="s">
        <v>26</v>
      </c>
      <c r="C1041" s="189"/>
      <c r="D1041" s="189"/>
      <c r="E1041" s="189"/>
      <c r="F1041" s="189"/>
      <c r="G1041" s="190"/>
      <c r="H1041" s="190"/>
      <c r="I1041" s="190"/>
      <c r="J1041" s="191"/>
      <c r="K1041" s="192"/>
      <c r="L1041" s="192"/>
      <c r="M1041" s="192"/>
      <c r="N1041" s="190"/>
      <c r="O1041" s="190"/>
    </row>
    <row r="1042" spans="1:15" s="43" customFormat="1">
      <c r="B1042" s="192" t="s">
        <v>122</v>
      </c>
      <c r="C1042" s="192"/>
      <c r="D1042" s="192"/>
      <c r="E1042" s="192"/>
      <c r="F1042" s="192"/>
      <c r="G1042" s="192"/>
      <c r="H1042" s="192"/>
      <c r="I1042" s="192"/>
      <c r="J1042" s="193"/>
      <c r="K1042" s="192"/>
      <c r="L1042" s="192"/>
      <c r="M1042" s="192"/>
      <c r="N1042" s="192"/>
      <c r="O1042" s="192"/>
    </row>
    <row r="1043" spans="1:15" s="43" customFormat="1" ht="33.6" customHeight="1">
      <c r="A1043" s="5"/>
      <c r="B1043" s="7"/>
      <c r="C1043" s="7"/>
      <c r="D1043" s="7"/>
      <c r="E1043" s="7"/>
      <c r="F1043" s="7"/>
      <c r="G1043" s="7"/>
      <c r="H1043" s="7"/>
      <c r="I1043" s="7"/>
      <c r="J1043" s="62"/>
      <c r="K1043" s="7"/>
      <c r="L1043" s="8"/>
      <c r="M1043" s="8"/>
      <c r="N1043" s="8"/>
      <c r="O1043" s="8"/>
    </row>
    <row r="1044" spans="1:15" s="45" customFormat="1">
      <c r="A1044" s="43"/>
      <c r="B1044" s="43"/>
      <c r="C1044" s="43"/>
      <c r="D1044" s="43"/>
      <c r="E1044" s="43"/>
      <c r="F1044" s="43"/>
      <c r="G1044" s="43"/>
      <c r="H1044" s="12" t="s">
        <v>27</v>
      </c>
      <c r="I1044" s="12"/>
      <c r="J1044" s="46"/>
      <c r="K1044" s="12"/>
      <c r="L1044" s="12"/>
      <c r="M1044" s="12"/>
      <c r="N1044" s="12"/>
      <c r="O1044" s="12"/>
    </row>
    <row r="1045" spans="1:15" s="43" customFormat="1">
      <c r="B1045" s="158" t="s">
        <v>205</v>
      </c>
      <c r="C1045" s="158"/>
      <c r="D1045" s="158"/>
      <c r="E1045" s="158"/>
      <c r="F1045" s="158"/>
      <c r="G1045" s="158"/>
      <c r="H1045" s="158"/>
      <c r="I1045" s="158"/>
      <c r="J1045" s="5"/>
      <c r="K1045" s="133"/>
      <c r="L1045" s="252"/>
      <c r="M1045" s="243"/>
      <c r="N1045" s="242"/>
      <c r="O1045" s="242"/>
    </row>
    <row r="1046" spans="1:15" s="43" customFormat="1" ht="73.8" customHeight="1">
      <c r="A1046" s="179" t="s">
        <v>0</v>
      </c>
      <c r="B1046" s="179" t="s">
        <v>99</v>
      </c>
      <c r="C1046" s="179" t="s">
        <v>98</v>
      </c>
      <c r="D1046" s="180" t="s">
        <v>1</v>
      </c>
      <c r="E1046" s="180" t="s">
        <v>2</v>
      </c>
      <c r="F1046" s="180" t="s">
        <v>3</v>
      </c>
      <c r="G1046" s="179" t="s">
        <v>4</v>
      </c>
      <c r="H1046" s="179" t="s">
        <v>5</v>
      </c>
      <c r="I1046" s="179" t="s">
        <v>104</v>
      </c>
      <c r="J1046" s="181" t="s">
        <v>110</v>
      </c>
      <c r="K1046" s="181" t="s">
        <v>105</v>
      </c>
      <c r="L1046" s="179" t="s">
        <v>6</v>
      </c>
      <c r="M1046" s="179" t="s">
        <v>96</v>
      </c>
      <c r="N1046" s="179" t="s">
        <v>97</v>
      </c>
      <c r="O1046" s="179" t="s">
        <v>7</v>
      </c>
    </row>
    <row r="1047" spans="1:15" s="43" customFormat="1">
      <c r="A1047" s="179" t="s">
        <v>8</v>
      </c>
      <c r="B1047" s="179" t="s">
        <v>9</v>
      </c>
      <c r="C1047" s="179" t="s">
        <v>10</v>
      </c>
      <c r="D1047" s="179" t="s">
        <v>11</v>
      </c>
      <c r="E1047" s="179" t="s">
        <v>12</v>
      </c>
      <c r="F1047" s="179" t="s">
        <v>13</v>
      </c>
      <c r="G1047" s="179" t="s">
        <v>14</v>
      </c>
      <c r="H1047" s="179" t="s">
        <v>15</v>
      </c>
      <c r="I1047" s="182" t="s">
        <v>16</v>
      </c>
      <c r="J1047" s="179" t="s">
        <v>17</v>
      </c>
      <c r="K1047" s="179" t="s">
        <v>18</v>
      </c>
      <c r="L1047" s="179" t="s">
        <v>19</v>
      </c>
      <c r="M1047" s="179" t="s">
        <v>20</v>
      </c>
      <c r="N1047" s="179" t="s">
        <v>21</v>
      </c>
      <c r="O1047" s="179" t="s">
        <v>100</v>
      </c>
    </row>
    <row r="1048" spans="1:15" s="43" customFormat="1" ht="30.6">
      <c r="A1048" s="1" t="s">
        <v>22</v>
      </c>
      <c r="B1048" s="82" t="s">
        <v>305</v>
      </c>
      <c r="C1048" s="78" t="s">
        <v>39</v>
      </c>
      <c r="D1048" s="74">
        <v>0</v>
      </c>
      <c r="E1048" s="74">
        <v>500</v>
      </c>
      <c r="F1048" s="74">
        <v>0</v>
      </c>
      <c r="G1048" s="47">
        <f t="shared" ref="G1048" si="161">D1048+E1048+F1048</f>
        <v>500</v>
      </c>
      <c r="H1048" s="41">
        <v>1</v>
      </c>
      <c r="I1048" s="9">
        <f>ROUND(G1048/H1048,2)</f>
        <v>500</v>
      </c>
      <c r="J1048" s="227">
        <v>0</v>
      </c>
      <c r="K1048" s="183">
        <f t="shared" ref="K1048" si="162">ROUND(I1048*J1048,2)</f>
        <v>0</v>
      </c>
      <c r="L1048" s="186">
        <v>0.08</v>
      </c>
      <c r="M1048" s="183">
        <f t="shared" ref="M1048" si="163">ROUND(K1048*L1048+K1048,2)</f>
        <v>0</v>
      </c>
      <c r="N1048" s="187"/>
      <c r="O1048" s="187"/>
    </row>
    <row r="1049" spans="1:15" s="43" customFormat="1">
      <c r="B1049" s="2" t="s">
        <v>23</v>
      </c>
      <c r="G1049" s="3"/>
      <c r="H1049" s="3"/>
      <c r="J1049" s="3" t="s">
        <v>24</v>
      </c>
      <c r="K1049" s="184">
        <f>SUM(K1048:K1048)</f>
        <v>0</v>
      </c>
      <c r="L1049" s="4"/>
      <c r="M1049" s="184">
        <f>SUM(M1048:M1048)</f>
        <v>0</v>
      </c>
      <c r="N1049" s="3"/>
      <c r="O1049" s="3"/>
    </row>
    <row r="1050" spans="1:15" s="43" customFormat="1">
      <c r="A1050" s="5" t="s">
        <v>25</v>
      </c>
      <c r="B1050" s="6" t="s">
        <v>31</v>
      </c>
      <c r="C1050" s="6"/>
      <c r="D1050" s="6"/>
      <c r="E1050" s="6"/>
      <c r="F1050" s="6"/>
      <c r="G1050" s="6"/>
      <c r="H1050" s="6"/>
      <c r="I1050" s="6"/>
      <c r="J1050" s="5"/>
    </row>
    <row r="1051" spans="1:15" s="43" customFormat="1">
      <c r="A1051" s="5" t="s">
        <v>25</v>
      </c>
      <c r="B1051" s="6" t="s">
        <v>101</v>
      </c>
      <c r="C1051" s="6"/>
      <c r="D1051" s="6"/>
      <c r="E1051" s="6"/>
      <c r="F1051" s="6"/>
      <c r="G1051" s="6"/>
      <c r="H1051" s="6"/>
      <c r="I1051" s="6"/>
      <c r="J1051" s="5"/>
      <c r="N1051" s="6"/>
      <c r="O1051" s="6"/>
    </row>
    <row r="1052" spans="1:15" s="43" customFormat="1">
      <c r="A1052" s="5" t="s">
        <v>25</v>
      </c>
      <c r="B1052" s="189" t="s">
        <v>26</v>
      </c>
      <c r="C1052" s="189"/>
      <c r="D1052" s="189"/>
      <c r="E1052" s="189"/>
      <c r="F1052" s="189"/>
      <c r="G1052" s="190"/>
      <c r="H1052" s="190"/>
      <c r="I1052" s="190"/>
      <c r="J1052" s="191"/>
      <c r="K1052" s="192"/>
      <c r="L1052" s="192"/>
      <c r="M1052" s="192"/>
      <c r="N1052" s="190"/>
      <c r="O1052" s="190"/>
    </row>
    <row r="1053" spans="1:15">
      <c r="B1053" s="192" t="s">
        <v>122</v>
      </c>
      <c r="C1053" s="192"/>
      <c r="D1053" s="192"/>
      <c r="E1053" s="192"/>
      <c r="F1053" s="192"/>
      <c r="G1053" s="192"/>
      <c r="H1053" s="192"/>
      <c r="I1053" s="192"/>
      <c r="J1053" s="193"/>
      <c r="K1053" s="192"/>
      <c r="L1053" s="192"/>
      <c r="M1053" s="192"/>
      <c r="N1053" s="192"/>
      <c r="O1053" s="192"/>
    </row>
    <row r="1054" spans="1:15" ht="33.6" customHeight="1"/>
    <row r="1055" spans="1:15" s="45" customFormat="1">
      <c r="A1055" s="43"/>
      <c r="B1055" s="43"/>
      <c r="C1055" s="43"/>
      <c r="D1055" s="43"/>
      <c r="E1055" s="43"/>
      <c r="F1055" s="43"/>
      <c r="G1055" s="43"/>
      <c r="H1055" s="12" t="s">
        <v>27</v>
      </c>
      <c r="I1055" s="12"/>
      <c r="J1055" s="46"/>
      <c r="K1055" s="12"/>
      <c r="L1055" s="12"/>
      <c r="M1055" s="12"/>
      <c r="N1055" s="12"/>
      <c r="O1055" s="12"/>
    </row>
    <row r="1056" spans="1:15" s="45" customFormat="1">
      <c r="A1056" s="43"/>
      <c r="B1056" s="158" t="s">
        <v>206</v>
      </c>
      <c r="C1056" s="158"/>
      <c r="D1056" s="158"/>
      <c r="E1056" s="158"/>
      <c r="F1056" s="158"/>
      <c r="G1056" s="158"/>
      <c r="H1056" s="158"/>
      <c r="I1056" s="158"/>
      <c r="J1056" s="5"/>
      <c r="K1056" s="133"/>
      <c r="L1056" s="252"/>
      <c r="M1056" s="243"/>
      <c r="N1056" s="242"/>
      <c r="O1056" s="242"/>
    </row>
    <row r="1057" spans="1:17" s="45" customFormat="1" ht="73.8" customHeight="1">
      <c r="A1057" s="179" t="s">
        <v>0</v>
      </c>
      <c r="B1057" s="179" t="s">
        <v>99</v>
      </c>
      <c r="C1057" s="179" t="s">
        <v>98</v>
      </c>
      <c r="D1057" s="180" t="s">
        <v>1</v>
      </c>
      <c r="E1057" s="180" t="s">
        <v>2</v>
      </c>
      <c r="F1057" s="180" t="s">
        <v>3</v>
      </c>
      <c r="G1057" s="179" t="s">
        <v>4</v>
      </c>
      <c r="H1057" s="179" t="s">
        <v>5</v>
      </c>
      <c r="I1057" s="179" t="s">
        <v>104</v>
      </c>
      <c r="J1057" s="181" t="s">
        <v>110</v>
      </c>
      <c r="K1057" s="181" t="s">
        <v>105</v>
      </c>
      <c r="L1057" s="179" t="s">
        <v>6</v>
      </c>
      <c r="M1057" s="179" t="s">
        <v>96</v>
      </c>
      <c r="N1057" s="179" t="s">
        <v>97</v>
      </c>
      <c r="O1057" s="179" t="s">
        <v>7</v>
      </c>
      <c r="Q1057" s="232"/>
    </row>
    <row r="1058" spans="1:17" s="45" customFormat="1">
      <c r="A1058" s="179" t="s">
        <v>8</v>
      </c>
      <c r="B1058" s="179" t="s">
        <v>9</v>
      </c>
      <c r="C1058" s="179" t="s">
        <v>10</v>
      </c>
      <c r="D1058" s="179" t="s">
        <v>11</v>
      </c>
      <c r="E1058" s="179" t="s">
        <v>12</v>
      </c>
      <c r="F1058" s="179" t="s">
        <v>13</v>
      </c>
      <c r="G1058" s="179" t="s">
        <v>14</v>
      </c>
      <c r="H1058" s="179" t="s">
        <v>15</v>
      </c>
      <c r="I1058" s="182" t="s">
        <v>16</v>
      </c>
      <c r="J1058" s="179" t="s">
        <v>17</v>
      </c>
      <c r="K1058" s="179" t="s">
        <v>18</v>
      </c>
      <c r="L1058" s="179" t="s">
        <v>19</v>
      </c>
      <c r="M1058" s="179" t="s">
        <v>20</v>
      </c>
      <c r="N1058" s="179" t="s">
        <v>21</v>
      </c>
      <c r="O1058" s="179" t="s">
        <v>100</v>
      </c>
    </row>
    <row r="1059" spans="1:17" s="45" customFormat="1" ht="156" customHeight="1">
      <c r="A1059" s="1" t="s">
        <v>22</v>
      </c>
      <c r="B1059" s="302" t="s">
        <v>467</v>
      </c>
      <c r="C1059" s="56" t="s">
        <v>39</v>
      </c>
      <c r="D1059" s="58">
        <v>0</v>
      </c>
      <c r="E1059" s="74">
        <v>50</v>
      </c>
      <c r="F1059" s="58">
        <v>0</v>
      </c>
      <c r="G1059" s="47">
        <f>D1059+E1059+F1059</f>
        <v>50</v>
      </c>
      <c r="H1059" s="200"/>
      <c r="I1059" s="231" t="e">
        <f>ROUND(G1059/H1059,2)</f>
        <v>#DIV/0!</v>
      </c>
      <c r="J1059" s="331">
        <v>0</v>
      </c>
      <c r="K1059" s="183" t="e">
        <f>ROUND(I1059*J1059,2)</f>
        <v>#DIV/0!</v>
      </c>
      <c r="L1059" s="235">
        <v>0.08</v>
      </c>
      <c r="M1059" s="216" t="e">
        <f>ROUND(K1059*L1059+K1059,2)</f>
        <v>#DIV/0!</v>
      </c>
      <c r="N1059" s="187"/>
      <c r="O1059" s="187"/>
    </row>
    <row r="1060" spans="1:17" s="45" customFormat="1" ht="153">
      <c r="A1060" s="1" t="s">
        <v>28</v>
      </c>
      <c r="B1060" s="293" t="s">
        <v>468</v>
      </c>
      <c r="C1060" s="56" t="s">
        <v>39</v>
      </c>
      <c r="D1060" s="58">
        <v>0</v>
      </c>
      <c r="E1060" s="74">
        <v>50</v>
      </c>
      <c r="F1060" s="58">
        <v>0</v>
      </c>
      <c r="G1060" s="47">
        <f t="shared" ref="G1060:G1087" si="164">D1060+E1060+F1060</f>
        <v>50</v>
      </c>
      <c r="H1060" s="200"/>
      <c r="I1060" s="231" t="e">
        <f t="shared" ref="I1060:I1087" si="165">ROUND(G1060/H1060,2)</f>
        <v>#DIV/0!</v>
      </c>
      <c r="J1060" s="331">
        <v>0</v>
      </c>
      <c r="K1060" s="183" t="e">
        <f t="shared" ref="K1060:K1087" si="166">ROUND(I1060*J1060,2)</f>
        <v>#DIV/0!</v>
      </c>
      <c r="L1060" s="235">
        <v>0.08</v>
      </c>
      <c r="M1060" s="216" t="e">
        <f t="shared" ref="M1060:M1087" si="167">ROUND(K1060*L1060+K1060,2)</f>
        <v>#DIV/0!</v>
      </c>
      <c r="N1060" s="187"/>
      <c r="O1060" s="187"/>
    </row>
    <row r="1061" spans="1:17" s="45" customFormat="1">
      <c r="A1061" s="43"/>
      <c r="B1061" s="158" t="s">
        <v>206</v>
      </c>
      <c r="C1061" s="158"/>
      <c r="D1061" s="158"/>
      <c r="E1061" s="158"/>
      <c r="F1061" s="158"/>
      <c r="G1061" s="158"/>
      <c r="H1061" s="158"/>
      <c r="I1061" s="158"/>
      <c r="J1061" s="5"/>
      <c r="K1061" s="133"/>
      <c r="L1061" s="252"/>
      <c r="M1061" s="243"/>
      <c r="N1061" s="242"/>
      <c r="O1061" s="242"/>
    </row>
    <row r="1062" spans="1:17" s="45" customFormat="1" ht="73.8" customHeight="1">
      <c r="A1062" s="179" t="s">
        <v>0</v>
      </c>
      <c r="B1062" s="179" t="s">
        <v>99</v>
      </c>
      <c r="C1062" s="179" t="s">
        <v>98</v>
      </c>
      <c r="D1062" s="180" t="s">
        <v>1</v>
      </c>
      <c r="E1062" s="180" t="s">
        <v>2</v>
      </c>
      <c r="F1062" s="180" t="s">
        <v>3</v>
      </c>
      <c r="G1062" s="179" t="s">
        <v>4</v>
      </c>
      <c r="H1062" s="179" t="s">
        <v>5</v>
      </c>
      <c r="I1062" s="179" t="s">
        <v>104</v>
      </c>
      <c r="J1062" s="181" t="s">
        <v>110</v>
      </c>
      <c r="K1062" s="181" t="s">
        <v>105</v>
      </c>
      <c r="L1062" s="179" t="s">
        <v>6</v>
      </c>
      <c r="M1062" s="179" t="s">
        <v>96</v>
      </c>
      <c r="N1062" s="179" t="s">
        <v>97</v>
      </c>
      <c r="O1062" s="179" t="s">
        <v>7</v>
      </c>
      <c r="Q1062" s="232"/>
    </row>
    <row r="1063" spans="1:17" s="45" customFormat="1">
      <c r="A1063" s="179" t="s">
        <v>8</v>
      </c>
      <c r="B1063" s="179" t="s">
        <v>9</v>
      </c>
      <c r="C1063" s="179" t="s">
        <v>10</v>
      </c>
      <c r="D1063" s="179" t="s">
        <v>11</v>
      </c>
      <c r="E1063" s="179" t="s">
        <v>12</v>
      </c>
      <c r="F1063" s="179" t="s">
        <v>13</v>
      </c>
      <c r="G1063" s="179" t="s">
        <v>14</v>
      </c>
      <c r="H1063" s="179" t="s">
        <v>15</v>
      </c>
      <c r="I1063" s="182" t="s">
        <v>16</v>
      </c>
      <c r="J1063" s="179" t="s">
        <v>17</v>
      </c>
      <c r="K1063" s="179" t="s">
        <v>18</v>
      </c>
      <c r="L1063" s="179" t="s">
        <v>19</v>
      </c>
      <c r="M1063" s="179" t="s">
        <v>20</v>
      </c>
      <c r="N1063" s="179" t="s">
        <v>21</v>
      </c>
      <c r="O1063" s="179" t="s">
        <v>100</v>
      </c>
    </row>
    <row r="1064" spans="1:17" s="45" customFormat="1" ht="153" customHeight="1">
      <c r="A1064" s="1" t="s">
        <v>29</v>
      </c>
      <c r="B1064" s="293" t="s">
        <v>469</v>
      </c>
      <c r="C1064" s="56" t="s">
        <v>39</v>
      </c>
      <c r="D1064" s="58">
        <v>0</v>
      </c>
      <c r="E1064" s="74">
        <v>50</v>
      </c>
      <c r="F1064" s="58">
        <v>0</v>
      </c>
      <c r="G1064" s="47">
        <f t="shared" si="164"/>
        <v>50</v>
      </c>
      <c r="H1064" s="200"/>
      <c r="I1064" s="231" t="e">
        <f t="shared" si="165"/>
        <v>#DIV/0!</v>
      </c>
      <c r="J1064" s="331">
        <v>0</v>
      </c>
      <c r="K1064" s="183" t="e">
        <f t="shared" si="166"/>
        <v>#DIV/0!</v>
      </c>
      <c r="L1064" s="235">
        <v>0.08</v>
      </c>
      <c r="M1064" s="216" t="e">
        <f t="shared" si="167"/>
        <v>#DIV/0!</v>
      </c>
      <c r="N1064" s="187"/>
      <c r="O1064" s="187"/>
    </row>
    <row r="1065" spans="1:17" s="45" customFormat="1" ht="91.8" customHeight="1">
      <c r="A1065" s="1" t="s">
        <v>30</v>
      </c>
      <c r="B1065" s="293" t="s">
        <v>470</v>
      </c>
      <c r="C1065" s="56" t="s">
        <v>39</v>
      </c>
      <c r="D1065" s="58">
        <v>0</v>
      </c>
      <c r="E1065" s="74">
        <v>50</v>
      </c>
      <c r="F1065" s="58">
        <v>0</v>
      </c>
      <c r="G1065" s="47">
        <f t="shared" si="164"/>
        <v>50</v>
      </c>
      <c r="H1065" s="200"/>
      <c r="I1065" s="231" t="e">
        <f t="shared" si="165"/>
        <v>#DIV/0!</v>
      </c>
      <c r="J1065" s="331">
        <v>0</v>
      </c>
      <c r="K1065" s="183" t="e">
        <f t="shared" si="166"/>
        <v>#DIV/0!</v>
      </c>
      <c r="L1065" s="235">
        <v>0.08</v>
      </c>
      <c r="M1065" s="216" t="e">
        <f t="shared" si="167"/>
        <v>#DIV/0!</v>
      </c>
      <c r="N1065" s="187"/>
      <c r="O1065" s="187"/>
    </row>
    <row r="1066" spans="1:17" s="45" customFormat="1" ht="39" customHeight="1">
      <c r="A1066" s="1" t="s">
        <v>32</v>
      </c>
      <c r="B1066" s="293" t="s">
        <v>472</v>
      </c>
      <c r="C1066" s="56" t="s">
        <v>39</v>
      </c>
      <c r="D1066" s="58">
        <v>0</v>
      </c>
      <c r="E1066" s="74">
        <v>100</v>
      </c>
      <c r="F1066" s="58">
        <v>0</v>
      </c>
      <c r="G1066" s="47">
        <f t="shared" si="164"/>
        <v>100</v>
      </c>
      <c r="H1066" s="200"/>
      <c r="I1066" s="231" t="e">
        <f t="shared" si="165"/>
        <v>#DIV/0!</v>
      </c>
      <c r="J1066" s="331">
        <v>0</v>
      </c>
      <c r="K1066" s="183" t="e">
        <f t="shared" si="166"/>
        <v>#DIV/0!</v>
      </c>
      <c r="L1066" s="235">
        <v>0.08</v>
      </c>
      <c r="M1066" s="216" t="e">
        <f t="shared" si="167"/>
        <v>#DIV/0!</v>
      </c>
      <c r="N1066" s="187"/>
      <c r="O1066" s="187"/>
    </row>
    <row r="1067" spans="1:17" s="45" customFormat="1" ht="42" customHeight="1">
      <c r="A1067" s="1" t="s">
        <v>33</v>
      </c>
      <c r="B1067" s="293" t="s">
        <v>471</v>
      </c>
      <c r="C1067" s="56" t="s">
        <v>39</v>
      </c>
      <c r="D1067" s="58">
        <v>0</v>
      </c>
      <c r="E1067" s="74">
        <v>75</v>
      </c>
      <c r="F1067" s="58">
        <v>0</v>
      </c>
      <c r="G1067" s="47">
        <f t="shared" si="164"/>
        <v>75</v>
      </c>
      <c r="H1067" s="200"/>
      <c r="I1067" s="231" t="e">
        <f t="shared" si="165"/>
        <v>#DIV/0!</v>
      </c>
      <c r="J1067" s="331">
        <v>0</v>
      </c>
      <c r="K1067" s="183" t="e">
        <f t="shared" si="166"/>
        <v>#DIV/0!</v>
      </c>
      <c r="L1067" s="235">
        <v>0.08</v>
      </c>
      <c r="M1067" s="216" t="e">
        <f t="shared" si="167"/>
        <v>#DIV/0!</v>
      </c>
      <c r="N1067" s="187"/>
      <c r="O1067" s="187"/>
    </row>
    <row r="1068" spans="1:17" s="45" customFormat="1" ht="93.6" customHeight="1">
      <c r="A1068" s="1" t="s">
        <v>34</v>
      </c>
      <c r="B1068" s="293" t="s">
        <v>306</v>
      </c>
      <c r="C1068" s="56" t="s">
        <v>39</v>
      </c>
      <c r="D1068" s="58">
        <v>0</v>
      </c>
      <c r="E1068" s="74">
        <v>10</v>
      </c>
      <c r="F1068" s="58">
        <v>0</v>
      </c>
      <c r="G1068" s="47">
        <f t="shared" si="164"/>
        <v>10</v>
      </c>
      <c r="H1068" s="321">
        <v>1</v>
      </c>
      <c r="I1068" s="231">
        <f t="shared" si="165"/>
        <v>10</v>
      </c>
      <c r="J1068" s="331">
        <v>0</v>
      </c>
      <c r="K1068" s="183">
        <f t="shared" si="166"/>
        <v>0</v>
      </c>
      <c r="L1068" s="235">
        <v>0.08</v>
      </c>
      <c r="M1068" s="216">
        <f t="shared" si="167"/>
        <v>0</v>
      </c>
      <c r="N1068" s="187"/>
      <c r="O1068" s="187"/>
    </row>
    <row r="1069" spans="1:17" s="45" customFormat="1">
      <c r="A1069" s="43"/>
      <c r="B1069" s="158" t="s">
        <v>206</v>
      </c>
      <c r="C1069" s="158"/>
      <c r="D1069" s="158"/>
      <c r="E1069" s="158"/>
      <c r="F1069" s="158"/>
      <c r="G1069" s="158"/>
      <c r="H1069" s="158"/>
      <c r="I1069" s="158"/>
      <c r="J1069" s="5"/>
      <c r="K1069" s="133"/>
      <c r="L1069" s="252"/>
      <c r="M1069" s="243"/>
      <c r="N1069" s="242"/>
      <c r="O1069" s="242"/>
    </row>
    <row r="1070" spans="1:17" s="45" customFormat="1" ht="73.8" customHeight="1">
      <c r="A1070" s="179" t="s">
        <v>0</v>
      </c>
      <c r="B1070" s="179" t="s">
        <v>99</v>
      </c>
      <c r="C1070" s="179" t="s">
        <v>98</v>
      </c>
      <c r="D1070" s="180" t="s">
        <v>1</v>
      </c>
      <c r="E1070" s="180" t="s">
        <v>2</v>
      </c>
      <c r="F1070" s="180" t="s">
        <v>3</v>
      </c>
      <c r="G1070" s="179" t="s">
        <v>4</v>
      </c>
      <c r="H1070" s="179" t="s">
        <v>5</v>
      </c>
      <c r="I1070" s="179" t="s">
        <v>104</v>
      </c>
      <c r="J1070" s="181" t="s">
        <v>110</v>
      </c>
      <c r="K1070" s="181" t="s">
        <v>105</v>
      </c>
      <c r="L1070" s="179" t="s">
        <v>6</v>
      </c>
      <c r="M1070" s="179" t="s">
        <v>96</v>
      </c>
      <c r="N1070" s="179" t="s">
        <v>97</v>
      </c>
      <c r="O1070" s="179" t="s">
        <v>7</v>
      </c>
      <c r="Q1070" s="232"/>
    </row>
    <row r="1071" spans="1:17" s="45" customFormat="1">
      <c r="A1071" s="179" t="s">
        <v>8</v>
      </c>
      <c r="B1071" s="179" t="s">
        <v>9</v>
      </c>
      <c r="C1071" s="179" t="s">
        <v>10</v>
      </c>
      <c r="D1071" s="179" t="s">
        <v>11</v>
      </c>
      <c r="E1071" s="179" t="s">
        <v>12</v>
      </c>
      <c r="F1071" s="179" t="s">
        <v>13</v>
      </c>
      <c r="G1071" s="179" t="s">
        <v>14</v>
      </c>
      <c r="H1071" s="179" t="s">
        <v>15</v>
      </c>
      <c r="I1071" s="182" t="s">
        <v>16</v>
      </c>
      <c r="J1071" s="179" t="s">
        <v>17</v>
      </c>
      <c r="K1071" s="179" t="s">
        <v>18</v>
      </c>
      <c r="L1071" s="179" t="s">
        <v>19</v>
      </c>
      <c r="M1071" s="179" t="s">
        <v>20</v>
      </c>
      <c r="N1071" s="179" t="s">
        <v>21</v>
      </c>
      <c r="O1071" s="179" t="s">
        <v>100</v>
      </c>
    </row>
    <row r="1072" spans="1:17" s="45" customFormat="1" ht="68.400000000000006" customHeight="1">
      <c r="A1072" s="1" t="s">
        <v>35</v>
      </c>
      <c r="B1072" s="293" t="s">
        <v>307</v>
      </c>
      <c r="C1072" s="56" t="s">
        <v>39</v>
      </c>
      <c r="D1072" s="58">
        <v>0</v>
      </c>
      <c r="E1072" s="74">
        <v>10</v>
      </c>
      <c r="F1072" s="58">
        <v>0</v>
      </c>
      <c r="G1072" s="47">
        <f t="shared" si="164"/>
        <v>10</v>
      </c>
      <c r="H1072" s="321">
        <v>1</v>
      </c>
      <c r="I1072" s="231">
        <f t="shared" si="165"/>
        <v>10</v>
      </c>
      <c r="J1072" s="331">
        <v>0</v>
      </c>
      <c r="K1072" s="183">
        <f t="shared" si="166"/>
        <v>0</v>
      </c>
      <c r="L1072" s="235">
        <v>0.08</v>
      </c>
      <c r="M1072" s="216">
        <f t="shared" si="167"/>
        <v>0</v>
      </c>
      <c r="N1072" s="187"/>
      <c r="O1072" s="187"/>
    </row>
    <row r="1073" spans="1:17" s="45" customFormat="1" ht="72">
      <c r="A1073" s="1" t="s">
        <v>36</v>
      </c>
      <c r="B1073" s="293" t="s">
        <v>308</v>
      </c>
      <c r="C1073" s="56" t="s">
        <v>39</v>
      </c>
      <c r="D1073" s="58">
        <v>0</v>
      </c>
      <c r="E1073" s="74">
        <v>5</v>
      </c>
      <c r="F1073" s="58">
        <v>0</v>
      </c>
      <c r="G1073" s="47">
        <f t="shared" si="164"/>
        <v>5</v>
      </c>
      <c r="H1073" s="321">
        <v>1</v>
      </c>
      <c r="I1073" s="231">
        <f t="shared" si="165"/>
        <v>5</v>
      </c>
      <c r="J1073" s="331">
        <v>0</v>
      </c>
      <c r="K1073" s="183">
        <f t="shared" si="166"/>
        <v>0</v>
      </c>
      <c r="L1073" s="235">
        <v>0.08</v>
      </c>
      <c r="M1073" s="216">
        <f t="shared" si="167"/>
        <v>0</v>
      </c>
      <c r="N1073" s="187"/>
      <c r="O1073" s="187"/>
    </row>
    <row r="1074" spans="1:17" s="45" customFormat="1" ht="58.2" customHeight="1">
      <c r="A1074" s="1" t="s">
        <v>37</v>
      </c>
      <c r="B1074" s="293" t="s">
        <v>477</v>
      </c>
      <c r="C1074" s="56" t="s">
        <v>39</v>
      </c>
      <c r="D1074" s="58">
        <v>0</v>
      </c>
      <c r="E1074" s="74">
        <v>500</v>
      </c>
      <c r="F1074" s="58">
        <v>0</v>
      </c>
      <c r="G1074" s="47">
        <f t="shared" si="164"/>
        <v>500</v>
      </c>
      <c r="H1074" s="200"/>
      <c r="I1074" s="231" t="e">
        <f t="shared" si="165"/>
        <v>#DIV/0!</v>
      </c>
      <c r="J1074" s="331">
        <v>0</v>
      </c>
      <c r="K1074" s="183" t="e">
        <f t="shared" si="166"/>
        <v>#DIV/0!</v>
      </c>
      <c r="L1074" s="235">
        <v>0.08</v>
      </c>
      <c r="M1074" s="216" t="e">
        <f t="shared" si="167"/>
        <v>#DIV/0!</v>
      </c>
      <c r="N1074" s="187"/>
      <c r="O1074" s="187"/>
    </row>
    <row r="1075" spans="1:17" s="45" customFormat="1" ht="52.8" customHeight="1">
      <c r="A1075" s="1" t="s">
        <v>38</v>
      </c>
      <c r="B1075" s="293" t="s">
        <v>478</v>
      </c>
      <c r="C1075" s="56" t="s">
        <v>39</v>
      </c>
      <c r="D1075" s="58">
        <v>0</v>
      </c>
      <c r="E1075" s="74">
        <v>500</v>
      </c>
      <c r="F1075" s="58">
        <v>0</v>
      </c>
      <c r="G1075" s="47">
        <f t="shared" si="164"/>
        <v>500</v>
      </c>
      <c r="H1075" s="200"/>
      <c r="I1075" s="231" t="e">
        <f t="shared" si="165"/>
        <v>#DIV/0!</v>
      </c>
      <c r="J1075" s="331">
        <v>0</v>
      </c>
      <c r="K1075" s="183" t="e">
        <f t="shared" si="166"/>
        <v>#DIV/0!</v>
      </c>
      <c r="L1075" s="235">
        <v>0.08</v>
      </c>
      <c r="M1075" s="216" t="e">
        <f t="shared" si="167"/>
        <v>#DIV/0!</v>
      </c>
      <c r="N1075" s="187"/>
      <c r="O1075" s="187"/>
    </row>
    <row r="1076" spans="1:17" s="45" customFormat="1" ht="129" customHeight="1">
      <c r="A1076" s="1" t="s">
        <v>51</v>
      </c>
      <c r="B1076" s="293" t="s">
        <v>479</v>
      </c>
      <c r="C1076" s="56" t="s">
        <v>39</v>
      </c>
      <c r="D1076" s="58">
        <v>0</v>
      </c>
      <c r="E1076" s="74">
        <v>50</v>
      </c>
      <c r="F1076" s="58">
        <v>0</v>
      </c>
      <c r="G1076" s="47">
        <f t="shared" si="164"/>
        <v>50</v>
      </c>
      <c r="H1076" s="200"/>
      <c r="I1076" s="231" t="e">
        <f t="shared" si="165"/>
        <v>#DIV/0!</v>
      </c>
      <c r="J1076" s="331">
        <v>0</v>
      </c>
      <c r="K1076" s="183" t="e">
        <f t="shared" si="166"/>
        <v>#DIV/0!</v>
      </c>
      <c r="L1076" s="235">
        <v>0.08</v>
      </c>
      <c r="M1076" s="216" t="e">
        <f t="shared" si="167"/>
        <v>#DIV/0!</v>
      </c>
      <c r="N1076" s="187"/>
      <c r="O1076" s="187"/>
    </row>
    <row r="1077" spans="1:17" s="45" customFormat="1">
      <c r="A1077" s="43"/>
      <c r="B1077" s="158" t="s">
        <v>206</v>
      </c>
      <c r="C1077" s="158"/>
      <c r="D1077" s="158"/>
      <c r="E1077" s="158"/>
      <c r="F1077" s="158"/>
      <c r="G1077" s="158"/>
      <c r="H1077" s="158"/>
      <c r="I1077" s="158"/>
      <c r="J1077" s="5"/>
      <c r="K1077" s="133"/>
      <c r="L1077" s="252"/>
      <c r="M1077" s="243"/>
      <c r="N1077" s="242"/>
      <c r="O1077" s="242"/>
    </row>
    <row r="1078" spans="1:17" s="45" customFormat="1" ht="73.8" customHeight="1">
      <c r="A1078" s="179" t="s">
        <v>0</v>
      </c>
      <c r="B1078" s="179" t="s">
        <v>99</v>
      </c>
      <c r="C1078" s="179" t="s">
        <v>98</v>
      </c>
      <c r="D1078" s="180" t="s">
        <v>1</v>
      </c>
      <c r="E1078" s="180" t="s">
        <v>2</v>
      </c>
      <c r="F1078" s="180" t="s">
        <v>3</v>
      </c>
      <c r="G1078" s="179" t="s">
        <v>4</v>
      </c>
      <c r="H1078" s="179" t="s">
        <v>5</v>
      </c>
      <c r="I1078" s="179" t="s">
        <v>104</v>
      </c>
      <c r="J1078" s="181" t="s">
        <v>110</v>
      </c>
      <c r="K1078" s="181" t="s">
        <v>105</v>
      </c>
      <c r="L1078" s="179" t="s">
        <v>6</v>
      </c>
      <c r="M1078" s="179" t="s">
        <v>96</v>
      </c>
      <c r="N1078" s="179" t="s">
        <v>97</v>
      </c>
      <c r="O1078" s="179" t="s">
        <v>7</v>
      </c>
      <c r="Q1078" s="232"/>
    </row>
    <row r="1079" spans="1:17" s="45" customFormat="1">
      <c r="A1079" s="179" t="s">
        <v>8</v>
      </c>
      <c r="B1079" s="179" t="s">
        <v>9</v>
      </c>
      <c r="C1079" s="179" t="s">
        <v>10</v>
      </c>
      <c r="D1079" s="179" t="s">
        <v>11</v>
      </c>
      <c r="E1079" s="179" t="s">
        <v>12</v>
      </c>
      <c r="F1079" s="179" t="s">
        <v>13</v>
      </c>
      <c r="G1079" s="179" t="s">
        <v>14</v>
      </c>
      <c r="H1079" s="179" t="s">
        <v>15</v>
      </c>
      <c r="I1079" s="182" t="s">
        <v>16</v>
      </c>
      <c r="J1079" s="179" t="s">
        <v>17</v>
      </c>
      <c r="K1079" s="179" t="s">
        <v>18</v>
      </c>
      <c r="L1079" s="179" t="s">
        <v>19</v>
      </c>
      <c r="M1079" s="179" t="s">
        <v>20</v>
      </c>
      <c r="N1079" s="179" t="s">
        <v>21</v>
      </c>
      <c r="O1079" s="179" t="s">
        <v>100</v>
      </c>
    </row>
    <row r="1080" spans="1:17" s="45" customFormat="1" ht="129.6" customHeight="1">
      <c r="A1080" s="1" t="s">
        <v>52</v>
      </c>
      <c r="B1080" s="293" t="s">
        <v>480</v>
      </c>
      <c r="C1080" s="56" t="s">
        <v>39</v>
      </c>
      <c r="D1080" s="58">
        <v>0</v>
      </c>
      <c r="E1080" s="74">
        <v>50</v>
      </c>
      <c r="F1080" s="58">
        <v>0</v>
      </c>
      <c r="G1080" s="47">
        <f t="shared" si="164"/>
        <v>50</v>
      </c>
      <c r="H1080" s="200"/>
      <c r="I1080" s="231" t="e">
        <f t="shared" si="165"/>
        <v>#DIV/0!</v>
      </c>
      <c r="J1080" s="331">
        <v>0</v>
      </c>
      <c r="K1080" s="183" t="e">
        <f t="shared" si="166"/>
        <v>#DIV/0!</v>
      </c>
      <c r="L1080" s="235">
        <v>0.08</v>
      </c>
      <c r="M1080" s="216" t="e">
        <f t="shared" si="167"/>
        <v>#DIV/0!</v>
      </c>
      <c r="N1080" s="187"/>
      <c r="O1080" s="187"/>
    </row>
    <row r="1081" spans="1:17" s="45" customFormat="1" ht="90">
      <c r="A1081" s="1" t="s">
        <v>53</v>
      </c>
      <c r="B1081" s="293" t="s">
        <v>309</v>
      </c>
      <c r="C1081" s="56" t="s">
        <v>39</v>
      </c>
      <c r="D1081" s="58">
        <v>0</v>
      </c>
      <c r="E1081" s="74">
        <v>5</v>
      </c>
      <c r="F1081" s="58">
        <v>0</v>
      </c>
      <c r="G1081" s="47">
        <f t="shared" si="164"/>
        <v>5</v>
      </c>
      <c r="H1081" s="321">
        <v>1</v>
      </c>
      <c r="I1081" s="231">
        <f t="shared" si="165"/>
        <v>5</v>
      </c>
      <c r="J1081" s="331">
        <v>0</v>
      </c>
      <c r="K1081" s="183">
        <f t="shared" si="166"/>
        <v>0</v>
      </c>
      <c r="L1081" s="235">
        <v>0.08</v>
      </c>
      <c r="M1081" s="216">
        <f t="shared" si="167"/>
        <v>0</v>
      </c>
      <c r="N1081" s="187"/>
      <c r="O1081" s="187"/>
    </row>
    <row r="1082" spans="1:17" s="45" customFormat="1" ht="42" customHeight="1">
      <c r="A1082" s="1" t="s">
        <v>54</v>
      </c>
      <c r="B1082" s="293" t="s">
        <v>310</v>
      </c>
      <c r="C1082" s="56" t="s">
        <v>39</v>
      </c>
      <c r="D1082" s="58">
        <v>0</v>
      </c>
      <c r="E1082" s="74">
        <v>10</v>
      </c>
      <c r="F1082" s="58">
        <v>0</v>
      </c>
      <c r="G1082" s="47">
        <f t="shared" si="164"/>
        <v>10</v>
      </c>
      <c r="H1082" s="321">
        <v>1</v>
      </c>
      <c r="I1082" s="231">
        <f t="shared" si="165"/>
        <v>10</v>
      </c>
      <c r="J1082" s="331">
        <v>0</v>
      </c>
      <c r="K1082" s="183">
        <f t="shared" si="166"/>
        <v>0</v>
      </c>
      <c r="L1082" s="235">
        <v>0.08</v>
      </c>
      <c r="M1082" s="216">
        <f t="shared" si="167"/>
        <v>0</v>
      </c>
      <c r="N1082" s="187"/>
      <c r="O1082" s="187"/>
    </row>
    <row r="1083" spans="1:17" s="45" customFormat="1" ht="87.6" customHeight="1">
      <c r="A1083" s="1" t="s">
        <v>55</v>
      </c>
      <c r="B1083" s="293" t="s">
        <v>311</v>
      </c>
      <c r="C1083" s="56" t="s">
        <v>39</v>
      </c>
      <c r="D1083" s="58">
        <v>0</v>
      </c>
      <c r="E1083" s="74">
        <v>5</v>
      </c>
      <c r="F1083" s="58">
        <v>0</v>
      </c>
      <c r="G1083" s="47">
        <f t="shared" si="164"/>
        <v>5</v>
      </c>
      <c r="H1083" s="321">
        <v>1</v>
      </c>
      <c r="I1083" s="231">
        <f t="shared" si="165"/>
        <v>5</v>
      </c>
      <c r="J1083" s="331">
        <v>0</v>
      </c>
      <c r="K1083" s="183">
        <f t="shared" si="166"/>
        <v>0</v>
      </c>
      <c r="L1083" s="235">
        <v>0.08</v>
      </c>
      <c r="M1083" s="216">
        <f t="shared" si="167"/>
        <v>0</v>
      </c>
      <c r="N1083" s="187"/>
      <c r="O1083" s="187"/>
    </row>
    <row r="1084" spans="1:17" s="45" customFormat="1">
      <c r="A1084" s="43"/>
      <c r="B1084" s="158" t="s">
        <v>206</v>
      </c>
      <c r="C1084" s="158"/>
      <c r="D1084" s="158"/>
      <c r="E1084" s="158"/>
      <c r="F1084" s="158"/>
      <c r="G1084" s="158"/>
      <c r="H1084" s="158"/>
      <c r="I1084" s="158"/>
      <c r="J1084" s="5"/>
      <c r="K1084" s="133"/>
      <c r="L1084" s="252"/>
      <c r="M1084" s="243"/>
      <c r="N1084" s="242"/>
      <c r="O1084" s="242"/>
    </row>
    <row r="1085" spans="1:17" s="45" customFormat="1" ht="73.8" customHeight="1">
      <c r="A1085" s="179" t="s">
        <v>0</v>
      </c>
      <c r="B1085" s="179" t="s">
        <v>99</v>
      </c>
      <c r="C1085" s="179" t="s">
        <v>98</v>
      </c>
      <c r="D1085" s="180" t="s">
        <v>1</v>
      </c>
      <c r="E1085" s="180" t="s">
        <v>2</v>
      </c>
      <c r="F1085" s="180" t="s">
        <v>3</v>
      </c>
      <c r="G1085" s="179" t="s">
        <v>4</v>
      </c>
      <c r="H1085" s="179" t="s">
        <v>5</v>
      </c>
      <c r="I1085" s="179" t="s">
        <v>104</v>
      </c>
      <c r="J1085" s="181" t="s">
        <v>110</v>
      </c>
      <c r="K1085" s="181" t="s">
        <v>105</v>
      </c>
      <c r="L1085" s="179" t="s">
        <v>6</v>
      </c>
      <c r="M1085" s="179" t="s">
        <v>96</v>
      </c>
      <c r="N1085" s="179" t="s">
        <v>97</v>
      </c>
      <c r="O1085" s="179" t="s">
        <v>7</v>
      </c>
      <c r="Q1085" s="232"/>
    </row>
    <row r="1086" spans="1:17" s="45" customFormat="1">
      <c r="A1086" s="179" t="s">
        <v>8</v>
      </c>
      <c r="B1086" s="179" t="s">
        <v>9</v>
      </c>
      <c r="C1086" s="179" t="s">
        <v>10</v>
      </c>
      <c r="D1086" s="179" t="s">
        <v>11</v>
      </c>
      <c r="E1086" s="179" t="s">
        <v>12</v>
      </c>
      <c r="F1086" s="179" t="s">
        <v>13</v>
      </c>
      <c r="G1086" s="179" t="s">
        <v>14</v>
      </c>
      <c r="H1086" s="179" t="s">
        <v>15</v>
      </c>
      <c r="I1086" s="182" t="s">
        <v>16</v>
      </c>
      <c r="J1086" s="179" t="s">
        <v>17</v>
      </c>
      <c r="K1086" s="179" t="s">
        <v>18</v>
      </c>
      <c r="L1086" s="179" t="s">
        <v>19</v>
      </c>
      <c r="M1086" s="179" t="s">
        <v>20</v>
      </c>
      <c r="N1086" s="179" t="s">
        <v>21</v>
      </c>
      <c r="O1086" s="179" t="s">
        <v>100</v>
      </c>
    </row>
    <row r="1087" spans="1:17" s="45" customFormat="1" ht="103.8" customHeight="1">
      <c r="A1087" s="1" t="s">
        <v>56</v>
      </c>
      <c r="B1087" s="293" t="s">
        <v>312</v>
      </c>
      <c r="C1087" s="56" t="s">
        <v>39</v>
      </c>
      <c r="D1087" s="58">
        <v>0</v>
      </c>
      <c r="E1087" s="74">
        <v>10</v>
      </c>
      <c r="F1087" s="58">
        <v>0</v>
      </c>
      <c r="G1087" s="47">
        <f t="shared" si="164"/>
        <v>10</v>
      </c>
      <c r="H1087" s="321">
        <v>1</v>
      </c>
      <c r="I1087" s="231">
        <f t="shared" si="165"/>
        <v>10</v>
      </c>
      <c r="J1087" s="331">
        <v>0</v>
      </c>
      <c r="K1087" s="183">
        <f t="shared" si="166"/>
        <v>0</v>
      </c>
      <c r="L1087" s="235">
        <v>0.08</v>
      </c>
      <c r="M1087" s="216">
        <f t="shared" si="167"/>
        <v>0</v>
      </c>
      <c r="N1087" s="187"/>
      <c r="O1087" s="187"/>
    </row>
    <row r="1088" spans="1:17" s="45" customFormat="1">
      <c r="A1088" s="43"/>
      <c r="B1088" s="2" t="s">
        <v>23</v>
      </c>
      <c r="C1088" s="43"/>
      <c r="D1088" s="43"/>
      <c r="E1088" s="43"/>
      <c r="F1088" s="43"/>
      <c r="G1088" s="3"/>
      <c r="H1088" s="3"/>
      <c r="I1088" s="43"/>
      <c r="J1088" s="3" t="s">
        <v>24</v>
      </c>
      <c r="K1088" s="184" t="e">
        <f>SUM(K1059:K1087)</f>
        <v>#DIV/0!</v>
      </c>
      <c r="L1088" s="4"/>
      <c r="M1088" s="184" t="e">
        <f>SUM(M1059:M1087)</f>
        <v>#DIV/0!</v>
      </c>
      <c r="N1088" s="69"/>
      <c r="O1088" s="69"/>
    </row>
    <row r="1089" spans="1:15" s="45" customFormat="1">
      <c r="A1089" s="5" t="s">
        <v>25</v>
      </c>
      <c r="B1089" s="6" t="s">
        <v>31</v>
      </c>
      <c r="C1089" s="6"/>
      <c r="D1089" s="6"/>
      <c r="E1089" s="6"/>
      <c r="F1089" s="6"/>
      <c r="G1089" s="6"/>
      <c r="H1089" s="6"/>
      <c r="I1089" s="6"/>
      <c r="J1089" s="5"/>
      <c r="K1089" s="43"/>
      <c r="L1089" s="43"/>
      <c r="M1089" s="43"/>
    </row>
    <row r="1090" spans="1:15" s="45" customFormat="1">
      <c r="A1090" s="5" t="s">
        <v>25</v>
      </c>
      <c r="B1090" s="6" t="s">
        <v>101</v>
      </c>
      <c r="C1090" s="6"/>
      <c r="D1090" s="6"/>
      <c r="E1090" s="6"/>
      <c r="F1090" s="6"/>
      <c r="G1090" s="6"/>
      <c r="H1090" s="6"/>
      <c r="I1090" s="6"/>
      <c r="J1090" s="5"/>
      <c r="K1090" s="43"/>
      <c r="L1090" s="43"/>
      <c r="M1090" s="43"/>
      <c r="N1090" s="96"/>
      <c r="O1090" s="96"/>
    </row>
    <row r="1091" spans="1:15" s="45" customFormat="1">
      <c r="A1091" s="5" t="s">
        <v>25</v>
      </c>
      <c r="B1091" s="189" t="s">
        <v>26</v>
      </c>
      <c r="C1091" s="189"/>
      <c r="D1091" s="189"/>
      <c r="E1091" s="189"/>
      <c r="F1091" s="189"/>
      <c r="G1091" s="190"/>
      <c r="H1091" s="190"/>
      <c r="I1091" s="190"/>
      <c r="J1091" s="191"/>
      <c r="K1091" s="192"/>
      <c r="L1091" s="192"/>
      <c r="M1091" s="192"/>
      <c r="N1091" s="233"/>
      <c r="O1091" s="233"/>
    </row>
    <row r="1092" spans="1:15" s="45" customFormat="1">
      <c r="A1092" s="43"/>
      <c r="B1092" s="192" t="s">
        <v>122</v>
      </c>
      <c r="C1092" s="192"/>
      <c r="D1092" s="192"/>
      <c r="E1092" s="192"/>
      <c r="F1092" s="192"/>
      <c r="G1092" s="192"/>
      <c r="H1092" s="192"/>
      <c r="I1092" s="192"/>
      <c r="J1092" s="193"/>
      <c r="K1092" s="192"/>
      <c r="L1092" s="192"/>
      <c r="M1092" s="192"/>
      <c r="N1092" s="234"/>
      <c r="O1092" s="234"/>
    </row>
    <row r="1093" spans="1:15" s="45" customFormat="1" ht="26.4" customHeight="1">
      <c r="A1093" s="43"/>
      <c r="B1093" s="43"/>
      <c r="C1093" s="43"/>
      <c r="D1093" s="43"/>
      <c r="E1093" s="43"/>
      <c r="F1093" s="43"/>
      <c r="G1093" s="43"/>
      <c r="H1093" s="43"/>
      <c r="I1093" s="43"/>
      <c r="J1093" s="5"/>
      <c r="K1093" s="43"/>
      <c r="L1093" s="43"/>
      <c r="M1093" s="43"/>
    </row>
    <row r="1094" spans="1:15" s="45" customFormat="1">
      <c r="A1094" s="43"/>
      <c r="B1094" s="43"/>
      <c r="C1094" s="43"/>
      <c r="D1094" s="43"/>
      <c r="E1094" s="43"/>
      <c r="F1094" s="43"/>
      <c r="G1094" s="43"/>
      <c r="H1094" s="12" t="s">
        <v>27</v>
      </c>
      <c r="I1094" s="12"/>
      <c r="J1094" s="46"/>
      <c r="K1094" s="12"/>
      <c r="L1094" s="12"/>
      <c r="M1094" s="12"/>
      <c r="N1094" s="97"/>
      <c r="O1094" s="97"/>
    </row>
    <row r="1095" spans="1:15">
      <c r="B1095" s="158" t="s">
        <v>207</v>
      </c>
      <c r="C1095" s="158"/>
      <c r="D1095" s="158"/>
      <c r="E1095" s="158"/>
      <c r="F1095" s="158"/>
      <c r="G1095" s="158"/>
      <c r="H1095" s="158"/>
      <c r="I1095" s="158"/>
      <c r="K1095" s="133"/>
      <c r="L1095" s="252"/>
      <c r="M1095" s="243"/>
    </row>
    <row r="1096" spans="1:15" ht="73.8" customHeight="1">
      <c r="A1096" s="179" t="s">
        <v>0</v>
      </c>
      <c r="B1096" s="179" t="s">
        <v>99</v>
      </c>
      <c r="C1096" s="179" t="s">
        <v>98</v>
      </c>
      <c r="D1096" s="180" t="s">
        <v>1</v>
      </c>
      <c r="E1096" s="180" t="s">
        <v>2</v>
      </c>
      <c r="F1096" s="180" t="s">
        <v>3</v>
      </c>
      <c r="G1096" s="179" t="s">
        <v>4</v>
      </c>
      <c r="H1096" s="179" t="s">
        <v>5</v>
      </c>
      <c r="I1096" s="179" t="s">
        <v>104</v>
      </c>
      <c r="J1096" s="181" t="s">
        <v>110</v>
      </c>
      <c r="K1096" s="181" t="s">
        <v>105</v>
      </c>
      <c r="L1096" s="179" t="s">
        <v>6</v>
      </c>
      <c r="M1096" s="179" t="s">
        <v>96</v>
      </c>
      <c r="N1096" s="179" t="s">
        <v>97</v>
      </c>
      <c r="O1096" s="179" t="s">
        <v>7</v>
      </c>
    </row>
    <row r="1097" spans="1:15">
      <c r="A1097" s="179" t="s">
        <v>8</v>
      </c>
      <c r="B1097" s="179" t="s">
        <v>9</v>
      </c>
      <c r="C1097" s="179" t="s">
        <v>10</v>
      </c>
      <c r="D1097" s="179" t="s">
        <v>11</v>
      </c>
      <c r="E1097" s="179" t="s">
        <v>12</v>
      </c>
      <c r="F1097" s="179" t="s">
        <v>13</v>
      </c>
      <c r="G1097" s="179" t="s">
        <v>14</v>
      </c>
      <c r="H1097" s="179" t="s">
        <v>15</v>
      </c>
      <c r="I1097" s="182" t="s">
        <v>16</v>
      </c>
      <c r="J1097" s="179" t="s">
        <v>17</v>
      </c>
      <c r="K1097" s="179" t="s">
        <v>18</v>
      </c>
      <c r="L1097" s="179" t="s">
        <v>19</v>
      </c>
      <c r="M1097" s="179" t="s">
        <v>20</v>
      </c>
      <c r="N1097" s="179" t="s">
        <v>21</v>
      </c>
      <c r="O1097" s="179" t="s">
        <v>100</v>
      </c>
    </row>
    <row r="1098" spans="1:15" ht="47.4" customHeight="1">
      <c r="A1098" s="1" t="s">
        <v>22</v>
      </c>
      <c r="B1098" s="67" t="s">
        <v>250</v>
      </c>
      <c r="C1098" s="56" t="s">
        <v>39</v>
      </c>
      <c r="D1098" s="58">
        <v>10</v>
      </c>
      <c r="E1098" s="74">
        <v>54</v>
      </c>
      <c r="F1098" s="58">
        <v>0</v>
      </c>
      <c r="G1098" s="47">
        <f>D1098+E1098+F1098</f>
        <v>64</v>
      </c>
      <c r="H1098" s="321">
        <v>1</v>
      </c>
      <c r="I1098" s="95">
        <f t="shared" ref="I1098" si="168">ROUND(G1098/H1098,2)</f>
        <v>64</v>
      </c>
      <c r="J1098" s="331">
        <v>0</v>
      </c>
      <c r="K1098" s="183">
        <f>ROUND(I1098*J1098,2)</f>
        <v>0</v>
      </c>
      <c r="L1098" s="235">
        <v>0.23</v>
      </c>
      <c r="M1098" s="216">
        <f>ROUND(K1098*L1098+K1098,2)</f>
        <v>0</v>
      </c>
      <c r="N1098" s="187"/>
      <c r="O1098" s="187"/>
    </row>
    <row r="1099" spans="1:15">
      <c r="B1099" s="2" t="s">
        <v>23</v>
      </c>
      <c r="G1099" s="3"/>
      <c r="H1099" s="3"/>
      <c r="J1099" s="3" t="s">
        <v>24</v>
      </c>
      <c r="K1099" s="184">
        <f>SUBTOTAL(9,K1098)</f>
        <v>0</v>
      </c>
      <c r="L1099" s="4"/>
      <c r="M1099" s="184">
        <f>SUBTOTAL(9,M1098)</f>
        <v>0</v>
      </c>
    </row>
    <row r="1100" spans="1:15">
      <c r="A1100" s="5" t="s">
        <v>25</v>
      </c>
      <c r="B1100" s="6" t="s">
        <v>31</v>
      </c>
      <c r="C1100" s="6"/>
      <c r="D1100" s="6"/>
      <c r="E1100" s="6"/>
      <c r="F1100" s="6"/>
      <c r="G1100" s="6"/>
      <c r="H1100" s="6"/>
      <c r="I1100" s="6"/>
    </row>
    <row r="1101" spans="1:15">
      <c r="A1101" s="5" t="s">
        <v>25</v>
      </c>
      <c r="B1101" s="6" t="s">
        <v>101</v>
      </c>
      <c r="C1101" s="6"/>
      <c r="D1101" s="6"/>
      <c r="E1101" s="6"/>
      <c r="F1101" s="6"/>
      <c r="G1101" s="6"/>
      <c r="H1101" s="6"/>
      <c r="I1101" s="6"/>
    </row>
    <row r="1102" spans="1:15">
      <c r="A1102" s="5" t="s">
        <v>25</v>
      </c>
      <c r="B1102" s="189" t="s">
        <v>26</v>
      </c>
      <c r="C1102" s="189"/>
      <c r="D1102" s="189"/>
      <c r="E1102" s="189"/>
      <c r="F1102" s="189"/>
      <c r="G1102" s="190"/>
      <c r="H1102" s="190"/>
      <c r="I1102" s="190"/>
      <c r="J1102" s="191"/>
      <c r="K1102" s="192"/>
      <c r="L1102" s="192"/>
      <c r="M1102" s="192"/>
      <c r="N1102" s="294"/>
      <c r="O1102" s="294"/>
    </row>
    <row r="1103" spans="1:15">
      <c r="B1103" s="192" t="s">
        <v>122</v>
      </c>
      <c r="C1103" s="192"/>
      <c r="D1103" s="192"/>
      <c r="E1103" s="192"/>
      <c r="F1103" s="192"/>
      <c r="G1103" s="192"/>
      <c r="H1103" s="192"/>
      <c r="I1103" s="192"/>
      <c r="J1103" s="193"/>
      <c r="K1103" s="192"/>
      <c r="L1103" s="192"/>
      <c r="M1103" s="192"/>
      <c r="N1103" s="294"/>
      <c r="O1103" s="294"/>
    </row>
    <row r="1104" spans="1:15" ht="27.6" customHeight="1"/>
    <row r="1105" spans="1:15">
      <c r="H1105" s="12" t="s">
        <v>27</v>
      </c>
      <c r="I1105" s="12"/>
      <c r="J1105" s="46"/>
      <c r="K1105" s="12"/>
      <c r="L1105" s="12"/>
      <c r="M1105" s="12"/>
    </row>
    <row r="1106" spans="1:15">
      <c r="B1106" s="158" t="s">
        <v>208</v>
      </c>
      <c r="C1106" s="158"/>
      <c r="D1106" s="158"/>
      <c r="E1106" s="158"/>
      <c r="F1106" s="158"/>
      <c r="G1106" s="158"/>
      <c r="H1106" s="158"/>
      <c r="I1106" s="158"/>
      <c r="K1106" s="133"/>
      <c r="L1106" s="252"/>
      <c r="M1106" s="243"/>
    </row>
    <row r="1107" spans="1:15" ht="73.8" customHeight="1">
      <c r="A1107" s="179" t="s">
        <v>0</v>
      </c>
      <c r="B1107" s="179" t="s">
        <v>99</v>
      </c>
      <c r="C1107" s="179" t="s">
        <v>98</v>
      </c>
      <c r="D1107" s="180" t="s">
        <v>1</v>
      </c>
      <c r="E1107" s="180" t="s">
        <v>2</v>
      </c>
      <c r="F1107" s="180" t="s">
        <v>3</v>
      </c>
      <c r="G1107" s="179" t="s">
        <v>4</v>
      </c>
      <c r="H1107" s="179" t="s">
        <v>5</v>
      </c>
      <c r="I1107" s="179" t="s">
        <v>104</v>
      </c>
      <c r="J1107" s="181" t="s">
        <v>110</v>
      </c>
      <c r="K1107" s="181" t="s">
        <v>105</v>
      </c>
      <c r="L1107" s="179" t="s">
        <v>6</v>
      </c>
      <c r="M1107" s="179" t="s">
        <v>96</v>
      </c>
      <c r="N1107" s="179" t="s">
        <v>97</v>
      </c>
      <c r="O1107" s="179" t="s">
        <v>7</v>
      </c>
    </row>
    <row r="1108" spans="1:15">
      <c r="A1108" s="179" t="s">
        <v>8</v>
      </c>
      <c r="B1108" s="179" t="s">
        <v>9</v>
      </c>
      <c r="C1108" s="179" t="s">
        <v>10</v>
      </c>
      <c r="D1108" s="179" t="s">
        <v>11</v>
      </c>
      <c r="E1108" s="179" t="s">
        <v>12</v>
      </c>
      <c r="F1108" s="179" t="s">
        <v>13</v>
      </c>
      <c r="G1108" s="179" t="s">
        <v>14</v>
      </c>
      <c r="H1108" s="179" t="s">
        <v>15</v>
      </c>
      <c r="I1108" s="182" t="s">
        <v>16</v>
      </c>
      <c r="J1108" s="179" t="s">
        <v>17</v>
      </c>
      <c r="K1108" s="179" t="s">
        <v>18</v>
      </c>
      <c r="L1108" s="179" t="s">
        <v>19</v>
      </c>
      <c r="M1108" s="179" t="s">
        <v>20</v>
      </c>
      <c r="N1108" s="179" t="s">
        <v>21</v>
      </c>
      <c r="O1108" s="179" t="s">
        <v>100</v>
      </c>
    </row>
    <row r="1109" spans="1:15" ht="82.8" customHeight="1">
      <c r="A1109" s="1" t="s">
        <v>22</v>
      </c>
      <c r="B1109" s="345" t="s">
        <v>513</v>
      </c>
      <c r="C1109" s="56" t="s">
        <v>39</v>
      </c>
      <c r="D1109" s="58">
        <v>0</v>
      </c>
      <c r="E1109" s="74">
        <v>5</v>
      </c>
      <c r="F1109" s="58">
        <v>0</v>
      </c>
      <c r="G1109" s="47">
        <f>D1109+E1109+F1109</f>
        <v>5</v>
      </c>
      <c r="H1109" s="321">
        <v>1</v>
      </c>
      <c r="I1109" s="231">
        <f t="shared" ref="I1109:I1124" si="169">ROUND(G1109/H1109,2)</f>
        <v>5</v>
      </c>
      <c r="J1109" s="340">
        <v>0</v>
      </c>
      <c r="K1109" s="183">
        <f>ROUND(I1109*J1109,2)</f>
        <v>0</v>
      </c>
      <c r="L1109" s="235">
        <v>0.08</v>
      </c>
      <c r="M1109" s="216">
        <f>ROUND(K1109*L1109+K1109,2)</f>
        <v>0</v>
      </c>
      <c r="N1109" s="187"/>
      <c r="O1109" s="187"/>
    </row>
    <row r="1110" spans="1:15" ht="27.75" customHeight="1">
      <c r="A1110" s="1" t="s">
        <v>28</v>
      </c>
      <c r="B1110" s="67" t="s">
        <v>313</v>
      </c>
      <c r="C1110" s="56" t="s">
        <v>39</v>
      </c>
      <c r="D1110" s="58">
        <v>0</v>
      </c>
      <c r="E1110" s="74">
        <v>20</v>
      </c>
      <c r="F1110" s="58">
        <v>0</v>
      </c>
      <c r="G1110" s="47">
        <f t="shared" ref="G1110:G1124" si="170">D1110+E1110+F1110</f>
        <v>20</v>
      </c>
      <c r="H1110" s="321">
        <v>1</v>
      </c>
      <c r="I1110" s="231">
        <f t="shared" si="169"/>
        <v>20</v>
      </c>
      <c r="J1110" s="340">
        <v>0</v>
      </c>
      <c r="K1110" s="183">
        <f t="shared" ref="K1110:K1124" si="171">ROUND(I1110*J1110,2)</f>
        <v>0</v>
      </c>
      <c r="L1110" s="235">
        <v>0.08</v>
      </c>
      <c r="M1110" s="216">
        <f t="shared" ref="M1110:M1124" si="172">ROUND(K1110*L1110+K1110,2)</f>
        <v>0</v>
      </c>
      <c r="N1110" s="187"/>
      <c r="O1110" s="187"/>
    </row>
    <row r="1111" spans="1:15" ht="20.399999999999999">
      <c r="A1111" s="1" t="s">
        <v>29</v>
      </c>
      <c r="B1111" s="67" t="s">
        <v>314</v>
      </c>
      <c r="C1111" s="56" t="s">
        <v>39</v>
      </c>
      <c r="D1111" s="58">
        <v>0</v>
      </c>
      <c r="E1111" s="74">
        <v>5</v>
      </c>
      <c r="F1111" s="58">
        <v>0</v>
      </c>
      <c r="G1111" s="47">
        <f t="shared" si="170"/>
        <v>5</v>
      </c>
      <c r="H1111" s="321">
        <v>1</v>
      </c>
      <c r="I1111" s="231">
        <f t="shared" si="169"/>
        <v>5</v>
      </c>
      <c r="J1111" s="340">
        <v>0</v>
      </c>
      <c r="K1111" s="183">
        <f t="shared" si="171"/>
        <v>0</v>
      </c>
      <c r="L1111" s="235">
        <v>0.08</v>
      </c>
      <c r="M1111" s="216">
        <f t="shared" si="172"/>
        <v>0</v>
      </c>
      <c r="N1111" s="187"/>
      <c r="O1111" s="187"/>
    </row>
    <row r="1112" spans="1:15" ht="20.399999999999999">
      <c r="A1112" s="1" t="s">
        <v>30</v>
      </c>
      <c r="B1112" s="67" t="s">
        <v>315</v>
      </c>
      <c r="C1112" s="56" t="s">
        <v>39</v>
      </c>
      <c r="D1112" s="58">
        <v>0</v>
      </c>
      <c r="E1112" s="74">
        <v>5</v>
      </c>
      <c r="F1112" s="58">
        <v>0</v>
      </c>
      <c r="G1112" s="47">
        <f t="shared" si="170"/>
        <v>5</v>
      </c>
      <c r="H1112" s="321">
        <v>1</v>
      </c>
      <c r="I1112" s="231">
        <f t="shared" si="169"/>
        <v>5</v>
      </c>
      <c r="J1112" s="340">
        <v>0</v>
      </c>
      <c r="K1112" s="183">
        <f t="shared" si="171"/>
        <v>0</v>
      </c>
      <c r="L1112" s="235">
        <v>0.08</v>
      </c>
      <c r="M1112" s="216">
        <f t="shared" si="172"/>
        <v>0</v>
      </c>
      <c r="N1112" s="187"/>
      <c r="O1112" s="187"/>
    </row>
    <row r="1113" spans="1:15" ht="20.399999999999999">
      <c r="A1113" s="1" t="s">
        <v>32</v>
      </c>
      <c r="B1113" s="67" t="s">
        <v>316</v>
      </c>
      <c r="C1113" s="56" t="s">
        <v>39</v>
      </c>
      <c r="D1113" s="58">
        <v>0</v>
      </c>
      <c r="E1113" s="74">
        <v>5</v>
      </c>
      <c r="F1113" s="58">
        <v>0</v>
      </c>
      <c r="G1113" s="47">
        <f t="shared" si="170"/>
        <v>5</v>
      </c>
      <c r="H1113" s="321">
        <v>1</v>
      </c>
      <c r="I1113" s="231">
        <f t="shared" si="169"/>
        <v>5</v>
      </c>
      <c r="J1113" s="340">
        <v>0</v>
      </c>
      <c r="K1113" s="183">
        <f t="shared" si="171"/>
        <v>0</v>
      </c>
      <c r="L1113" s="235">
        <v>0.08</v>
      </c>
      <c r="M1113" s="216">
        <f t="shared" si="172"/>
        <v>0</v>
      </c>
      <c r="N1113" s="187"/>
      <c r="O1113" s="187"/>
    </row>
    <row r="1114" spans="1:15" ht="30.6">
      <c r="A1114" s="1" t="s">
        <v>33</v>
      </c>
      <c r="B1114" s="67" t="s">
        <v>317</v>
      </c>
      <c r="C1114" s="56" t="s">
        <v>39</v>
      </c>
      <c r="D1114" s="58">
        <v>0</v>
      </c>
      <c r="E1114" s="74">
        <v>15</v>
      </c>
      <c r="F1114" s="58">
        <v>0</v>
      </c>
      <c r="G1114" s="47">
        <f t="shared" si="170"/>
        <v>15</v>
      </c>
      <c r="H1114" s="321">
        <v>1</v>
      </c>
      <c r="I1114" s="231">
        <f t="shared" si="169"/>
        <v>15</v>
      </c>
      <c r="J1114" s="340">
        <v>0</v>
      </c>
      <c r="K1114" s="183">
        <f t="shared" si="171"/>
        <v>0</v>
      </c>
      <c r="L1114" s="235">
        <v>0.08</v>
      </c>
      <c r="M1114" s="216">
        <f t="shared" si="172"/>
        <v>0</v>
      </c>
      <c r="N1114" s="187"/>
      <c r="O1114" s="187"/>
    </row>
    <row r="1115" spans="1:15" ht="81.599999999999994">
      <c r="A1115" s="1" t="s">
        <v>34</v>
      </c>
      <c r="B1115" s="345" t="s">
        <v>514</v>
      </c>
      <c r="C1115" s="56" t="s">
        <v>39</v>
      </c>
      <c r="D1115" s="58">
        <v>0</v>
      </c>
      <c r="E1115" s="74">
        <v>25</v>
      </c>
      <c r="F1115" s="58">
        <v>0</v>
      </c>
      <c r="G1115" s="47">
        <f t="shared" si="170"/>
        <v>25</v>
      </c>
      <c r="H1115" s="321">
        <v>1</v>
      </c>
      <c r="I1115" s="231">
        <f t="shared" si="169"/>
        <v>25</v>
      </c>
      <c r="J1115" s="340">
        <v>0</v>
      </c>
      <c r="K1115" s="183">
        <f t="shared" si="171"/>
        <v>0</v>
      </c>
      <c r="L1115" s="235">
        <v>0.08</v>
      </c>
      <c r="M1115" s="216">
        <f t="shared" si="172"/>
        <v>0</v>
      </c>
      <c r="N1115" s="187"/>
      <c r="O1115" s="187"/>
    </row>
    <row r="1116" spans="1:15" ht="30.6">
      <c r="A1116" s="1" t="s">
        <v>35</v>
      </c>
      <c r="B1116" s="67" t="s">
        <v>318</v>
      </c>
      <c r="C1116" s="56" t="s">
        <v>39</v>
      </c>
      <c r="D1116" s="58">
        <v>0</v>
      </c>
      <c r="E1116" s="74">
        <v>10</v>
      </c>
      <c r="F1116" s="58">
        <v>0</v>
      </c>
      <c r="G1116" s="47">
        <f t="shared" si="170"/>
        <v>10</v>
      </c>
      <c r="H1116" s="321">
        <v>1</v>
      </c>
      <c r="I1116" s="231">
        <f t="shared" si="169"/>
        <v>10</v>
      </c>
      <c r="J1116" s="340">
        <v>0</v>
      </c>
      <c r="K1116" s="183">
        <f t="shared" si="171"/>
        <v>0</v>
      </c>
      <c r="L1116" s="235">
        <v>0.08</v>
      </c>
      <c r="M1116" s="216">
        <f t="shared" si="172"/>
        <v>0</v>
      </c>
      <c r="N1116" s="187"/>
      <c r="O1116" s="187"/>
    </row>
    <row r="1117" spans="1:15">
      <c r="B1117" s="158" t="s">
        <v>208</v>
      </c>
      <c r="C1117" s="158"/>
      <c r="D1117" s="158"/>
      <c r="E1117" s="158"/>
      <c r="F1117" s="158"/>
      <c r="G1117" s="158"/>
      <c r="H1117" s="158"/>
      <c r="I1117" s="158"/>
      <c r="K1117" s="133"/>
      <c r="L1117" s="252"/>
      <c r="M1117" s="243"/>
    </row>
    <row r="1118" spans="1:15" ht="73.8" customHeight="1">
      <c r="A1118" s="179" t="s">
        <v>0</v>
      </c>
      <c r="B1118" s="179" t="s">
        <v>99</v>
      </c>
      <c r="C1118" s="179" t="s">
        <v>98</v>
      </c>
      <c r="D1118" s="180" t="s">
        <v>1</v>
      </c>
      <c r="E1118" s="180" t="s">
        <v>2</v>
      </c>
      <c r="F1118" s="180" t="s">
        <v>3</v>
      </c>
      <c r="G1118" s="179" t="s">
        <v>4</v>
      </c>
      <c r="H1118" s="179" t="s">
        <v>5</v>
      </c>
      <c r="I1118" s="179" t="s">
        <v>104</v>
      </c>
      <c r="J1118" s="181" t="s">
        <v>110</v>
      </c>
      <c r="K1118" s="181" t="s">
        <v>105</v>
      </c>
      <c r="L1118" s="179" t="s">
        <v>6</v>
      </c>
      <c r="M1118" s="179" t="s">
        <v>96</v>
      </c>
      <c r="N1118" s="179" t="s">
        <v>97</v>
      </c>
      <c r="O1118" s="179" t="s">
        <v>7</v>
      </c>
    </row>
    <row r="1119" spans="1:15">
      <c r="A1119" s="179" t="s">
        <v>8</v>
      </c>
      <c r="B1119" s="179" t="s">
        <v>9</v>
      </c>
      <c r="C1119" s="179" t="s">
        <v>10</v>
      </c>
      <c r="D1119" s="179" t="s">
        <v>11</v>
      </c>
      <c r="E1119" s="179" t="s">
        <v>12</v>
      </c>
      <c r="F1119" s="179" t="s">
        <v>13</v>
      </c>
      <c r="G1119" s="179" t="s">
        <v>14</v>
      </c>
      <c r="H1119" s="179" t="s">
        <v>15</v>
      </c>
      <c r="I1119" s="182" t="s">
        <v>16</v>
      </c>
      <c r="J1119" s="179" t="s">
        <v>17</v>
      </c>
      <c r="K1119" s="179" t="s">
        <v>18</v>
      </c>
      <c r="L1119" s="179" t="s">
        <v>19</v>
      </c>
      <c r="M1119" s="179" t="s">
        <v>20</v>
      </c>
      <c r="N1119" s="179" t="s">
        <v>21</v>
      </c>
      <c r="O1119" s="179" t="s">
        <v>100</v>
      </c>
    </row>
    <row r="1120" spans="1:15" ht="20.399999999999999">
      <c r="A1120" s="1" t="s">
        <v>36</v>
      </c>
      <c r="B1120" s="67" t="s">
        <v>319</v>
      </c>
      <c r="C1120" s="56" t="s">
        <v>39</v>
      </c>
      <c r="D1120" s="58">
        <v>0</v>
      </c>
      <c r="E1120" s="74">
        <v>10</v>
      </c>
      <c r="F1120" s="58">
        <v>0</v>
      </c>
      <c r="G1120" s="47">
        <f t="shared" si="170"/>
        <v>10</v>
      </c>
      <c r="H1120" s="321">
        <v>1</v>
      </c>
      <c r="I1120" s="231">
        <f t="shared" si="169"/>
        <v>10</v>
      </c>
      <c r="J1120" s="340">
        <v>0</v>
      </c>
      <c r="K1120" s="183">
        <f t="shared" si="171"/>
        <v>0</v>
      </c>
      <c r="L1120" s="235">
        <v>0.08</v>
      </c>
      <c r="M1120" s="216">
        <f t="shared" si="172"/>
        <v>0</v>
      </c>
      <c r="N1120" s="187"/>
      <c r="O1120" s="187"/>
    </row>
    <row r="1121" spans="1:15" ht="57.6">
      <c r="A1121" s="1" t="s">
        <v>37</v>
      </c>
      <c r="B1121" s="345" t="s">
        <v>515</v>
      </c>
      <c r="C1121" s="56" t="s">
        <v>39</v>
      </c>
      <c r="D1121" s="58">
        <v>0</v>
      </c>
      <c r="E1121" s="74">
        <v>10</v>
      </c>
      <c r="F1121" s="58">
        <v>0</v>
      </c>
      <c r="G1121" s="47">
        <f t="shared" si="170"/>
        <v>10</v>
      </c>
      <c r="H1121" s="321">
        <v>1</v>
      </c>
      <c r="I1121" s="231">
        <f t="shared" si="169"/>
        <v>10</v>
      </c>
      <c r="J1121" s="340">
        <v>0</v>
      </c>
      <c r="K1121" s="183">
        <f t="shared" si="171"/>
        <v>0</v>
      </c>
      <c r="L1121" s="235">
        <v>0.08</v>
      </c>
      <c r="M1121" s="216">
        <f t="shared" si="172"/>
        <v>0</v>
      </c>
      <c r="N1121" s="187"/>
      <c r="O1121" s="187"/>
    </row>
    <row r="1122" spans="1:15" ht="20.399999999999999">
      <c r="A1122" s="1" t="s">
        <v>38</v>
      </c>
      <c r="B1122" s="67" t="s">
        <v>320</v>
      </c>
      <c r="C1122" s="56" t="s">
        <v>39</v>
      </c>
      <c r="D1122" s="58">
        <v>0</v>
      </c>
      <c r="E1122" s="74">
        <v>15</v>
      </c>
      <c r="F1122" s="58">
        <v>0</v>
      </c>
      <c r="G1122" s="47">
        <f t="shared" si="170"/>
        <v>15</v>
      </c>
      <c r="H1122" s="321">
        <v>1</v>
      </c>
      <c r="I1122" s="231">
        <f t="shared" si="169"/>
        <v>15</v>
      </c>
      <c r="J1122" s="340">
        <v>0</v>
      </c>
      <c r="K1122" s="183">
        <f t="shared" si="171"/>
        <v>0</v>
      </c>
      <c r="L1122" s="235">
        <v>0.08</v>
      </c>
      <c r="M1122" s="216">
        <f t="shared" si="172"/>
        <v>0</v>
      </c>
      <c r="N1122" s="187"/>
      <c r="O1122" s="187"/>
    </row>
    <row r="1123" spans="1:15" ht="30.6">
      <c r="A1123" s="1" t="s">
        <v>51</v>
      </c>
      <c r="B1123" s="67" t="s">
        <v>321</v>
      </c>
      <c r="C1123" s="56" t="s">
        <v>39</v>
      </c>
      <c r="D1123" s="58">
        <v>0</v>
      </c>
      <c r="E1123" s="74">
        <v>5</v>
      </c>
      <c r="F1123" s="58">
        <v>0</v>
      </c>
      <c r="G1123" s="47">
        <f t="shared" si="170"/>
        <v>5</v>
      </c>
      <c r="H1123" s="321">
        <v>1</v>
      </c>
      <c r="I1123" s="231">
        <f t="shared" si="169"/>
        <v>5</v>
      </c>
      <c r="J1123" s="340">
        <v>0</v>
      </c>
      <c r="K1123" s="183">
        <f t="shared" si="171"/>
        <v>0</v>
      </c>
      <c r="L1123" s="235">
        <v>0.08</v>
      </c>
      <c r="M1123" s="216">
        <f t="shared" si="172"/>
        <v>0</v>
      </c>
      <c r="N1123" s="187"/>
      <c r="O1123" s="187"/>
    </row>
    <row r="1124" spans="1:15" ht="26.25" customHeight="1">
      <c r="A1124" s="1" t="s">
        <v>52</v>
      </c>
      <c r="B1124" s="67" t="s">
        <v>322</v>
      </c>
      <c r="C1124" s="56" t="s">
        <v>39</v>
      </c>
      <c r="D1124" s="58">
        <v>0</v>
      </c>
      <c r="E1124" s="74">
        <v>10</v>
      </c>
      <c r="F1124" s="58">
        <v>0</v>
      </c>
      <c r="G1124" s="47">
        <f t="shared" si="170"/>
        <v>10</v>
      </c>
      <c r="H1124" s="321">
        <v>1</v>
      </c>
      <c r="I1124" s="231">
        <f t="shared" si="169"/>
        <v>10</v>
      </c>
      <c r="J1124" s="340">
        <v>0</v>
      </c>
      <c r="K1124" s="183">
        <f t="shared" si="171"/>
        <v>0</v>
      </c>
      <c r="L1124" s="235">
        <v>0.08</v>
      </c>
      <c r="M1124" s="216">
        <f t="shared" si="172"/>
        <v>0</v>
      </c>
      <c r="N1124" s="187"/>
      <c r="O1124" s="187"/>
    </row>
    <row r="1125" spans="1:15">
      <c r="B1125" s="2" t="s">
        <v>23</v>
      </c>
      <c r="G1125" s="3"/>
      <c r="H1125" s="3"/>
      <c r="J1125" s="3" t="s">
        <v>24</v>
      </c>
      <c r="K1125" s="184">
        <f>SUM(K1109:K1124)</f>
        <v>0</v>
      </c>
      <c r="L1125" s="4"/>
      <c r="M1125" s="184">
        <f>SUM(M1109:M1124)</f>
        <v>0</v>
      </c>
    </row>
    <row r="1126" spans="1:15">
      <c r="A1126" s="44"/>
      <c r="B1126" s="37"/>
      <c r="C1126" s="44"/>
      <c r="D1126" s="44"/>
      <c r="E1126" s="44"/>
      <c r="F1126" s="44"/>
      <c r="G1126" s="38"/>
      <c r="H1126" s="38"/>
      <c r="I1126" s="44"/>
      <c r="J1126" s="38"/>
      <c r="K1126" s="39"/>
      <c r="L1126" s="40"/>
      <c r="M1126" s="39"/>
    </row>
    <row r="1127" spans="1:15" s="21" customFormat="1">
      <c r="A1127" s="5" t="s">
        <v>25</v>
      </c>
      <c r="B1127" s="6" t="s">
        <v>31</v>
      </c>
      <c r="C1127" s="6"/>
      <c r="D1127" s="6"/>
      <c r="E1127" s="6"/>
      <c r="F1127" s="6"/>
      <c r="G1127" s="6"/>
      <c r="H1127" s="6"/>
      <c r="I1127" s="6"/>
      <c r="J1127" s="6"/>
      <c r="K1127" s="43"/>
      <c r="L1127" s="43"/>
      <c r="M1127" s="43"/>
    </row>
    <row r="1128" spans="1:15">
      <c r="A1128" s="5" t="s">
        <v>25</v>
      </c>
      <c r="B1128" s="6" t="s">
        <v>101</v>
      </c>
      <c r="C1128" s="6"/>
      <c r="D1128" s="6"/>
      <c r="E1128" s="6"/>
      <c r="F1128" s="6"/>
      <c r="G1128" s="6"/>
      <c r="H1128" s="6"/>
      <c r="I1128" s="6"/>
      <c r="J1128" s="43"/>
    </row>
    <row r="1129" spans="1:15">
      <c r="A1129" s="5" t="s">
        <v>25</v>
      </c>
      <c r="B1129" s="189" t="s">
        <v>26</v>
      </c>
      <c r="C1129" s="189"/>
      <c r="D1129" s="189"/>
      <c r="E1129" s="189"/>
      <c r="F1129" s="189"/>
      <c r="G1129" s="190"/>
      <c r="H1129" s="190"/>
      <c r="I1129" s="190"/>
      <c r="J1129" s="190"/>
      <c r="K1129" s="192"/>
      <c r="L1129" s="192"/>
      <c r="M1129" s="192"/>
      <c r="N1129" s="294"/>
      <c r="O1129" s="294"/>
    </row>
    <row r="1130" spans="1:15">
      <c r="B1130" s="192" t="s">
        <v>122</v>
      </c>
      <c r="C1130" s="192"/>
      <c r="D1130" s="192"/>
      <c r="E1130" s="192"/>
      <c r="F1130" s="192"/>
      <c r="G1130" s="192"/>
      <c r="H1130" s="192"/>
      <c r="I1130" s="192"/>
      <c r="J1130" s="192"/>
      <c r="K1130" s="192"/>
      <c r="L1130" s="192"/>
      <c r="M1130" s="192"/>
      <c r="N1130" s="294"/>
      <c r="O1130" s="294"/>
    </row>
    <row r="1131" spans="1:15">
      <c r="J1131" s="43"/>
    </row>
    <row r="1132" spans="1:15">
      <c r="H1132" s="12" t="s">
        <v>27</v>
      </c>
      <c r="I1132" s="12"/>
      <c r="J1132" s="12"/>
      <c r="K1132" s="12"/>
      <c r="L1132" s="12"/>
      <c r="M1132" s="12"/>
    </row>
  </sheetData>
  <mergeCells count="8">
    <mergeCell ref="E823:G823"/>
    <mergeCell ref="E790:G790"/>
    <mergeCell ref="B362:O362"/>
    <mergeCell ref="B660:O660"/>
    <mergeCell ref="B85:J85"/>
    <mergeCell ref="B86:J86"/>
    <mergeCell ref="B103:J103"/>
    <mergeCell ref="B305:J305"/>
  </mergeCells>
  <printOptions horizontalCentered="1" verticalCentered="1"/>
  <pageMargins left="0.15748031496062992" right="0.15748031496062992" top="0.47244094488188981" bottom="0.19685039370078741" header="0.31496062992125984" footer="0.31496062992125984"/>
  <pageSetup paperSize="9" scale="99" orientation="landscape" horizontalDpi="4294967294" verticalDpi="4294967294" r:id="rId1"/>
  <headerFooter>
    <oddHeader>&amp;L&amp;"-,Pogrubiony"ZP/37/2018&amp;C&amp;"-,Pogrubiony"FORMULARZ ASORTYMENTOWO-CENOWY-MODYFIKACJA 1&amp;R&amp;"-,Pogrubiona kursywa"Załącznik nr 2</oddHeader>
  </headerFooter>
  <rowBreaks count="107" manualBreakCount="107">
    <brk id="15" max="14" man="1"/>
    <brk id="30" max="14" man="1"/>
    <brk id="42" max="14" man="1"/>
    <brk id="55" max="14" man="1"/>
    <brk id="61" max="14" man="1"/>
    <brk id="67" max="14" man="1"/>
    <brk id="76" max="14" man="1"/>
    <brk id="91" max="14" man="1"/>
    <brk id="97" max="14" man="1"/>
    <brk id="109" max="14" man="1"/>
    <brk id="114" max="14" man="1"/>
    <brk id="120" max="14" man="1"/>
    <brk id="133" max="14" man="1"/>
    <brk id="146" max="14" man="1"/>
    <brk id="157" max="14" man="1"/>
    <brk id="169" max="14" man="1"/>
    <brk id="183" max="14" man="1"/>
    <brk id="194" max="14" man="1"/>
    <brk id="205" max="14" man="1"/>
    <brk id="211" max="14" man="1"/>
    <brk id="224" max="14" man="1"/>
    <brk id="239" max="14" man="1"/>
    <brk id="255" max="14" man="1"/>
    <brk id="261" max="14" man="1"/>
    <brk id="271" max="14" man="1"/>
    <brk id="286" max="14" man="1"/>
    <brk id="293" max="14" man="1"/>
    <brk id="298" max="14" man="1"/>
    <brk id="310" max="14" man="1"/>
    <brk id="329" max="14" man="1"/>
    <brk id="334" max="14" man="1"/>
    <brk id="341" max="14" man="1"/>
    <brk id="350" max="14" man="1"/>
    <brk id="356" max="14" man="1"/>
    <brk id="368" max="14" man="1"/>
    <brk id="386" max="14" man="1"/>
    <brk id="398" max="14" man="1"/>
    <brk id="409" max="14" man="1"/>
    <brk id="414" max="14" man="1"/>
    <brk id="425" max="14" man="1"/>
    <brk id="436" max="14" man="1"/>
    <brk id="448" max="14" man="1"/>
    <brk id="460" max="14" man="1"/>
    <brk id="476" max="14" man="1"/>
    <brk id="488" max="14" man="1"/>
    <brk id="492" max="14" man="1"/>
    <brk id="496" max="14" man="1"/>
    <brk id="507" max="14" man="1"/>
    <brk id="511" max="14" man="1"/>
    <brk id="522" max="14" man="1"/>
    <brk id="533" max="14" man="1"/>
    <brk id="545" max="14" man="1"/>
    <brk id="550" max="14" man="1"/>
    <brk id="560" max="14" man="1"/>
    <brk id="572" max="14" man="1"/>
    <brk id="580" max="14" man="1"/>
    <brk id="594" max="14" man="1"/>
    <brk id="607" max="14" man="1"/>
    <brk id="618" max="14" man="1"/>
    <brk id="629" max="14" man="1"/>
    <brk id="640" max="14" man="1"/>
    <brk id="651" max="14" man="1"/>
    <brk id="666" max="14" man="1"/>
    <brk id="677" max="14" man="1"/>
    <brk id="688" max="14" man="1"/>
    <brk id="699" max="14" man="1"/>
    <brk id="710" max="14" man="1"/>
    <brk id="722" max="14" man="1"/>
    <brk id="739" max="14" man="1"/>
    <brk id="756" max="14" man="1"/>
    <brk id="767" max="14" man="1"/>
    <brk id="778" max="14" man="1"/>
    <brk id="789" max="14" man="1"/>
    <brk id="811" max="14" man="1"/>
    <brk id="822" max="14" man="1"/>
    <brk id="833" max="14" man="1"/>
    <brk id="845" max="16383" man="1"/>
    <brk id="856" max="16383" man="1"/>
    <brk id="868" max="14" man="1"/>
    <brk id="880" max="14" man="1"/>
    <brk id="891" max="14" man="1"/>
    <brk id="910" max="14" man="1"/>
    <brk id="928" max="14" man="1"/>
    <brk id="944" max="14" man="1"/>
    <brk id="948" max="14" man="1"/>
    <brk id="959" max="14" man="1"/>
    <brk id="963" max="14" man="1"/>
    <brk id="967" max="14" man="1"/>
    <brk id="971" max="14" man="1"/>
    <brk id="982" max="14" man="1"/>
    <brk id="989" max="14" man="1"/>
    <brk id="1000" max="14" man="1"/>
    <brk id="1004" max="14" man="1"/>
    <brk id="1008" max="14" man="1"/>
    <brk id="1012" max="14" man="1"/>
    <brk id="1023" max="14" man="1"/>
    <brk id="1027" max="14" man="1"/>
    <brk id="1032" max="14" man="1"/>
    <brk id="1044" max="14" man="1"/>
    <brk id="1055" max="14" man="1"/>
    <brk id="1060" max="14" man="1"/>
    <brk id="1068" max="14" man="1"/>
    <brk id="1076" max="14" man="1"/>
    <brk id="1083" max="14" man="1"/>
    <brk id="1094" max="14" man="1"/>
    <brk id="1105" max="14" man="1"/>
    <brk id="1116"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ZP-37-2018-MODYFIKACJA1</vt:lpstr>
      <vt:lpstr>'ZP-37-2018-MODYFIKACJA1'!Obszar_wydruku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2018-06-19T10:53:44Z</cp:lastPrinted>
  <dcterms:created xsi:type="dcterms:W3CDTF">2016-11-14T08:12:35Z</dcterms:created>
  <dcterms:modified xsi:type="dcterms:W3CDTF">2018-06-19T11:02:22Z</dcterms:modified>
</cp:coreProperties>
</file>