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walkowiak\Documents\Ewa\12 2019 Druki\SIWZ\"/>
    </mc:Choice>
  </mc:AlternateContent>
  <bookViews>
    <workbookView xWindow="0" yWindow="0" windowWidth="19440" windowHeight="11700" activeTab="5"/>
  </bookViews>
  <sheets>
    <sheet name="Pakiet nr 1" sheetId="1" r:id="rId1"/>
    <sheet name="Pakiet nr 2" sheetId="2" r:id="rId2"/>
    <sheet name="Pakiet nr 3" sheetId="3" r:id="rId3"/>
    <sheet name="Pakiet nr 4 " sheetId="7" r:id="rId4"/>
    <sheet name="Pakiet nr 5" sheetId="5" r:id="rId5"/>
    <sheet name="Pakiet nr 6" sheetId="6" r:id="rId6"/>
  </sheets>
  <definedNames>
    <definedName name="_xlnm.Print_Area" localSheetId="4">'Pakiet nr 5'!$A$1:$J$17</definedName>
    <definedName name="_xlnm.Print_Area" localSheetId="5">'Pakiet nr 6'!$A$1:$K$20</definedName>
  </definedNames>
  <calcPr calcId="162913"/>
</workbook>
</file>

<file path=xl/calcChain.xml><?xml version="1.0" encoding="utf-8"?>
<calcChain xmlns="http://schemas.openxmlformats.org/spreadsheetml/2006/main">
  <c r="G10" i="6" l="1"/>
  <c r="G9" i="6"/>
  <c r="G8" i="6"/>
  <c r="G7" i="6"/>
  <c r="G6" i="6"/>
  <c r="G5" i="6"/>
  <c r="G4" i="6"/>
  <c r="D9" i="5" l="1"/>
  <c r="D8" i="5"/>
  <c r="D7" i="5"/>
  <c r="D6" i="5"/>
  <c r="D5" i="5"/>
  <c r="D4" i="5"/>
  <c r="F5" i="5"/>
  <c r="H5" i="5" s="1"/>
  <c r="J5" i="5" s="1"/>
  <c r="F6" i="5"/>
  <c r="H6" i="5" s="1"/>
  <c r="J6" i="5" s="1"/>
  <c r="F7" i="5"/>
  <c r="H7" i="5" s="1"/>
  <c r="J7" i="5" s="1"/>
  <c r="F8" i="5"/>
  <c r="H8" i="5" s="1"/>
  <c r="J8" i="5" s="1"/>
  <c r="F9" i="5"/>
  <c r="H9" i="5" s="1"/>
  <c r="J9" i="5" s="1"/>
  <c r="F4" i="5"/>
  <c r="H4" i="5" s="1"/>
  <c r="J4" i="5" s="1"/>
  <c r="G5" i="7"/>
  <c r="G6" i="7"/>
  <c r="I6" i="7" s="1"/>
  <c r="K6" i="7" s="1"/>
  <c r="G7" i="7"/>
  <c r="I7" i="7" s="1"/>
  <c r="K7" i="7" s="1"/>
  <c r="G8" i="7"/>
  <c r="I8" i="7" s="1"/>
  <c r="K8" i="7" s="1"/>
  <c r="G9" i="7"/>
  <c r="I9" i="7" s="1"/>
  <c r="G4" i="7"/>
  <c r="I4" i="7" s="1"/>
  <c r="K4" i="7" s="1"/>
  <c r="H10" i="5" l="1"/>
  <c r="J10" i="5"/>
  <c r="I5" i="7"/>
  <c r="K5" i="7" s="1"/>
  <c r="K9" i="7"/>
  <c r="I10" i="7"/>
  <c r="K10" i="7" l="1"/>
  <c r="I10" i="6" l="1"/>
  <c r="K10" i="6" s="1"/>
  <c r="I9" i="6"/>
  <c r="K9" i="6" s="1"/>
  <c r="I8" i="6"/>
  <c r="K8" i="6" s="1"/>
  <c r="I7" i="6"/>
  <c r="K7" i="6" s="1"/>
  <c r="I6" i="6"/>
  <c r="K6" i="6" s="1"/>
  <c r="I5" i="6"/>
  <c r="K5" i="6" s="1"/>
  <c r="I4" i="6"/>
  <c r="I11" i="6" l="1"/>
  <c r="K4" i="6"/>
  <c r="K11" i="6" s="1"/>
  <c r="G5" i="3" l="1"/>
  <c r="G6" i="3"/>
  <c r="G7" i="3"/>
  <c r="G8" i="3"/>
  <c r="G9" i="3"/>
  <c r="G10" i="3"/>
  <c r="G11" i="3"/>
  <c r="G12" i="3"/>
  <c r="G13" i="3"/>
  <c r="G14" i="3"/>
  <c r="G15" i="3"/>
  <c r="G4" i="3"/>
  <c r="G5" i="2"/>
  <c r="G4" i="2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" i="1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" i="1"/>
  <c r="I5" i="2" l="1"/>
  <c r="I4" i="2"/>
  <c r="I10" i="3"/>
  <c r="K10" i="3" s="1"/>
  <c r="I14" i="3"/>
  <c r="K14" i="3" s="1"/>
  <c r="I5" i="3"/>
  <c r="K5" i="3" s="1"/>
  <c r="I6" i="3"/>
  <c r="K6" i="3" s="1"/>
  <c r="I7" i="3"/>
  <c r="K7" i="3" s="1"/>
  <c r="I8" i="3"/>
  <c r="K8" i="3" s="1"/>
  <c r="I9" i="3"/>
  <c r="K9" i="3" s="1"/>
  <c r="I11" i="3"/>
  <c r="K11" i="3" s="1"/>
  <c r="I12" i="3"/>
  <c r="K12" i="3" s="1"/>
  <c r="I13" i="3"/>
  <c r="K13" i="3" s="1"/>
  <c r="I15" i="3"/>
  <c r="K15" i="3" s="1"/>
  <c r="I4" i="3"/>
  <c r="K4" i="3" s="1"/>
  <c r="K16" i="3" l="1"/>
  <c r="I16" i="3"/>
  <c r="I6" i="2" l="1"/>
  <c r="K4" i="2"/>
  <c r="K5" i="2"/>
  <c r="K6" i="2" l="1"/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5" i="1" l="1"/>
  <c r="I40" i="1"/>
  <c r="K4" i="1"/>
  <c r="K40" i="1" l="1"/>
</calcChain>
</file>

<file path=xl/sharedStrings.xml><?xml version="1.0" encoding="utf-8"?>
<sst xmlns="http://schemas.openxmlformats.org/spreadsheetml/2006/main" count="300" uniqueCount="153">
  <si>
    <t>Wartość netto</t>
  </si>
  <si>
    <t>1.</t>
  </si>
  <si>
    <t>2.</t>
  </si>
  <si>
    <r>
      <t xml:space="preserve">Książeczka o formacie       </t>
    </r>
    <r>
      <rPr>
        <b/>
        <sz val="10"/>
        <color indexed="8"/>
        <rFont val="Arial"/>
        <family val="2"/>
        <charset val="238"/>
      </rPr>
      <t>A5 dwustronny</t>
    </r>
    <r>
      <rPr>
        <sz val="10"/>
        <color indexed="8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36 numerow. str., tw</t>
    </r>
    <r>
      <rPr>
        <sz val="10"/>
        <color indexed="8"/>
        <rFont val="Arial"/>
        <family val="2"/>
        <charset val="238"/>
      </rPr>
      <t>arda okładka, papier offsetowy 80g/m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(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tzw.Paszport techniczny)</t>
    </r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</si>
  <si>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</si>
  <si>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</si>
  <si>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</si>
  <si>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</si>
  <si>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</si>
  <si>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</si>
  <si>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</si>
  <si>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</si>
  <si>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</si>
  <si>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</si>
  <si>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</si>
  <si>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</si>
  <si>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</si>
  <si>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</si>
  <si>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</si>
  <si>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</si>
  <si>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</si>
  <si>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</si>
  <si>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</si>
  <si>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</si>
  <si>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</si>
  <si>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</si>
  <si>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</si>
  <si>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</si>
  <si>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</si>
  <si>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</si>
  <si>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</si>
  <si>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</si>
  <si>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</si>
  <si>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</si>
  <si>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opakowanie 100 szt</t>
  </si>
  <si>
    <r>
      <t xml:space="preserve">Druk o formacie  </t>
    </r>
    <r>
      <rPr>
        <b/>
        <sz val="10"/>
        <rFont val="Arial"/>
        <family val="2"/>
        <charset val="238"/>
      </rPr>
      <t>A4 bloczek, samokopia</t>
    </r>
    <r>
      <rPr>
        <sz val="10"/>
        <rFont val="Arial"/>
        <family val="2"/>
        <charset val="238"/>
      </rPr>
      <t xml:space="preserve">,           </t>
    </r>
  </si>
  <si>
    <t xml:space="preserve">Papier na recepty          </t>
  </si>
  <si>
    <t>ryza 500 sztuk</t>
  </si>
  <si>
    <t>sztuka</t>
  </si>
  <si>
    <r>
      <t xml:space="preserve">Druk o formacie  </t>
    </r>
    <r>
      <rPr>
        <b/>
        <sz val="10"/>
        <rFont val="Arial"/>
        <family val="2"/>
        <charset val="238"/>
      </rPr>
      <t>1/3 A4 bloczek, samokopia</t>
    </r>
    <r>
      <rPr>
        <sz val="10"/>
        <rFont val="Arial"/>
        <family val="2"/>
        <charset val="238"/>
      </rPr>
      <t xml:space="preserve">,          </t>
    </r>
  </si>
  <si>
    <t>Wartość całkowita ;</t>
  </si>
  <si>
    <t>bloczek           100 kartek</t>
  </si>
  <si>
    <t>34.</t>
  </si>
  <si>
    <r>
      <rPr>
        <b/>
        <sz val="10"/>
        <rFont val="Arial"/>
        <family val="2"/>
        <charset val="238"/>
      </rPr>
      <t>Koperta biała</t>
    </r>
    <r>
      <rPr>
        <sz val="10"/>
        <rFont val="Arial"/>
        <family val="2"/>
        <charset val="238"/>
      </rPr>
      <t xml:space="preserve"> o wymiarach</t>
    </r>
    <r>
      <rPr>
        <b/>
        <sz val="10"/>
        <rFont val="Arial"/>
        <family val="2"/>
        <charset val="238"/>
      </rPr>
      <t xml:space="preserve"> 50x40cm</t>
    </r>
    <r>
      <rPr>
        <sz val="10"/>
        <rFont val="Arial"/>
        <family val="2"/>
        <charset val="238"/>
      </rPr>
      <t>, papier offsetowy 120g/m</t>
    </r>
    <r>
      <rPr>
        <vertAlign val="superscript"/>
        <sz val="10"/>
        <rFont val="Arial"/>
        <family val="2"/>
        <charset val="238"/>
      </rPr>
      <t>2</t>
    </r>
  </si>
  <si>
    <r>
      <rPr>
        <b/>
        <sz val="10"/>
        <rFont val="Arial"/>
        <family val="2"/>
        <charset val="238"/>
      </rPr>
      <t>Koperta</t>
    </r>
    <r>
      <rPr>
        <sz val="10"/>
        <rFont val="Arial"/>
        <family val="2"/>
        <charset val="238"/>
      </rPr>
      <t xml:space="preserve"> o wymiarach </t>
    </r>
    <r>
      <rPr>
        <b/>
        <sz val="10"/>
        <rFont val="Arial"/>
        <family val="2"/>
        <charset val="238"/>
      </rPr>
      <t>22,3x25cm,</t>
    </r>
    <r>
      <rPr>
        <sz val="10"/>
        <rFont val="Arial"/>
        <family val="2"/>
        <charset val="238"/>
      </rPr>
      <t xml:space="preserve"> klejona w dwóch krawędziach, bez zamknięcia, papier offsetowy 120g/m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</si>
  <si>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rPr>
        <b/>
        <sz val="10"/>
        <rFont val="Arial"/>
        <family val="2"/>
        <charset val="238"/>
      </rPr>
      <t>Teczka składana formatu A4</t>
    </r>
    <r>
      <rPr>
        <sz val="10"/>
        <rFont val="Arial"/>
        <family val="2"/>
        <charset val="238"/>
      </rPr>
      <t>, kolor CMYK, papier offsetowy 120g/m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, jednopunktowo klejona po krótszej krawędzi, kształt sztancowany</t>
    </r>
  </si>
  <si>
    <r>
      <t xml:space="preserve">Okładka/Skoroszyt składany format o wymiarach </t>
    </r>
    <r>
      <rPr>
        <b/>
        <sz val="10"/>
        <rFont val="Tahoma"/>
        <family val="2"/>
        <charset val="238"/>
      </rPr>
      <t>32x34cm,</t>
    </r>
    <r>
      <rPr>
        <sz val="10"/>
        <rFont val="Tahoma"/>
        <family val="2"/>
        <charset val="238"/>
      </rPr>
      <t xml:space="preserve"> grzbiet dziurkowany 3 cm, karton 250g/m</t>
    </r>
    <r>
      <rPr>
        <vertAlign val="super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, naklejana etykieta z napisem</t>
    </r>
    <r>
      <rPr>
        <b/>
        <sz val="10"/>
        <rFont val="Tahoma"/>
        <family val="2"/>
        <charset val="238"/>
      </rPr>
      <t xml:space="preserve"> Historia Choroby </t>
    </r>
  </si>
  <si>
    <t>opakowanie 100 szto</t>
  </si>
  <si>
    <r>
      <t xml:space="preserve">Okładka/Skoroszyt </t>
    </r>
    <r>
      <rPr>
        <b/>
        <sz val="10"/>
        <rFont val="Arial"/>
        <family val="2"/>
        <charset val="238"/>
      </rPr>
      <t xml:space="preserve">A3 złożony do A4 </t>
    </r>
    <r>
      <rPr>
        <sz val="10"/>
        <rFont val="Arial"/>
        <family val="2"/>
        <charset val="238"/>
      </rPr>
      <t xml:space="preserve"> karton min.250g/m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,z logo Szpitala i napisem </t>
    </r>
    <r>
      <rPr>
        <b/>
        <sz val="10"/>
        <rFont val="Arial"/>
        <family val="2"/>
        <charset val="238"/>
      </rPr>
      <t>Historia Choroby</t>
    </r>
    <r>
      <rPr>
        <sz val="10"/>
        <rFont val="Arial"/>
        <family val="2"/>
        <charset val="238"/>
      </rPr>
      <t xml:space="preserve">                            </t>
    </r>
  </si>
  <si>
    <r>
      <t xml:space="preserve">Druk o formacie  </t>
    </r>
    <r>
      <rPr>
        <b/>
        <sz val="10"/>
        <rFont val="Arial"/>
        <family val="2"/>
        <charset val="238"/>
      </rPr>
      <t>A4 mat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na kartonie</t>
    </r>
    <r>
      <rPr>
        <sz val="10"/>
        <rFont val="Arial"/>
        <family val="2"/>
        <charset val="238"/>
      </rPr>
      <t xml:space="preserve"> 180 g/m</t>
    </r>
    <r>
      <rPr>
        <vertAlign val="superscript"/>
        <sz val="10"/>
        <rFont val="Arial"/>
        <family val="2"/>
        <charset val="238"/>
      </rPr>
      <t xml:space="preserve">2 </t>
    </r>
  </si>
  <si>
    <r>
      <rPr>
        <b/>
        <sz val="10"/>
        <rFont val="Arial"/>
        <family val="2"/>
        <charset val="238"/>
      </rPr>
      <t>Karton 180g/m</t>
    </r>
    <r>
      <rPr>
        <b/>
        <vertAlign val="super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jednostronnie powlekany, matowy o formacie </t>
    </r>
    <r>
      <rPr>
        <b/>
        <sz val="10"/>
        <rFont val="Arial"/>
        <family val="2"/>
        <charset val="238"/>
      </rPr>
      <t xml:space="preserve">A4, 4/0 CMYK </t>
    </r>
  </si>
  <si>
    <r>
      <t>Druk o formacie</t>
    </r>
    <r>
      <rPr>
        <b/>
        <sz val="10"/>
        <rFont val="Arial"/>
        <family val="2"/>
        <charset val="238"/>
      </rPr>
      <t xml:space="preserve"> A4 bloczek 1+1, </t>
    </r>
    <r>
      <rPr>
        <sz val="10"/>
        <rFont val="Arial"/>
        <family val="2"/>
        <charset val="238"/>
      </rPr>
      <t xml:space="preserve">  z perforacją , samokopia </t>
    </r>
  </si>
  <si>
    <t>21.</t>
  </si>
  <si>
    <t>35.</t>
  </si>
  <si>
    <t>36.</t>
  </si>
  <si>
    <r>
      <t>Książka A3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dwustronna </t>
    </r>
    <r>
      <rPr>
        <sz val="10"/>
        <rFont val="Arial"/>
        <family val="2"/>
        <charset val="238"/>
      </rPr>
      <t>szyta zeszytowo,</t>
    </r>
    <r>
      <rPr>
        <b/>
        <sz val="10"/>
        <rFont val="Arial"/>
        <family val="2"/>
        <charset val="238"/>
      </rPr>
      <t xml:space="preserve">200 </t>
    </r>
    <r>
      <rPr>
        <sz val="10"/>
        <rFont val="Arial"/>
        <family val="2"/>
        <charset val="238"/>
      </rPr>
      <t xml:space="preserve">str., okładka sztywna o gramaturze 350g/m2, papier offsetowy 80g/m2 </t>
    </r>
  </si>
  <si>
    <r>
      <t>Książka A3</t>
    </r>
    <r>
      <rPr>
        <sz val="10"/>
        <rFont val="Arial"/>
        <family val="2"/>
        <charset val="238"/>
      </rPr>
      <t xml:space="preserve"> szyta zeszytowo,z wklejką (rozpoczęto dnia..., zakończono dnia)</t>
    </r>
    <r>
      <rPr>
        <b/>
        <sz val="10"/>
        <rFont val="Arial"/>
        <family val="2"/>
        <charset val="238"/>
      </rPr>
      <t>150</t>
    </r>
    <r>
      <rPr>
        <sz val="10"/>
        <rFont val="Arial"/>
        <family val="2"/>
        <charset val="238"/>
      </rPr>
      <t xml:space="preserve"> kart., okładka sztywna o gramaturze 350g/m2, papier offsetowy 80g/m2 </t>
    </r>
  </si>
  <si>
    <r>
      <t xml:space="preserve">Książka 2/3 A3                    </t>
    </r>
    <r>
      <rPr>
        <sz val="10"/>
        <rFont val="Arial"/>
        <family val="2"/>
        <charset val="238"/>
      </rPr>
      <t xml:space="preserve"> (29,8 x 28,9 ) szyta zeszytowo,z wklejką (rozpoczęto dnia..., zakończono dnia)</t>
    </r>
    <r>
      <rPr>
        <b/>
        <sz val="10"/>
        <rFont val="Arial"/>
        <family val="2"/>
        <charset val="238"/>
      </rPr>
      <t>150</t>
    </r>
    <r>
      <rPr>
        <sz val="10"/>
        <rFont val="Arial"/>
        <family val="2"/>
        <charset val="238"/>
      </rPr>
      <t xml:space="preserve"> kart, okładka sztywna o gramaturze 350g/m2, papier offsetowy 80g/m2 </t>
    </r>
  </si>
  <si>
    <r>
      <t>Książka A4</t>
    </r>
    <r>
      <rPr>
        <sz val="10"/>
        <color indexed="8"/>
        <rFont val="Arial"/>
        <family val="2"/>
        <charset val="238"/>
      </rPr>
      <t xml:space="preserve"> szyta zeszytowo, </t>
    </r>
    <r>
      <rPr>
        <b/>
        <sz val="10"/>
        <color indexed="8"/>
        <rFont val="Arial"/>
        <family val="2"/>
        <charset val="238"/>
      </rPr>
      <t xml:space="preserve">100 </t>
    </r>
    <r>
      <rPr>
        <sz val="10"/>
        <color indexed="8"/>
        <rFont val="Arial"/>
        <family val="2"/>
        <charset val="238"/>
      </rPr>
      <t>kart., okładka sztywna o gramaturze 350g/m2, papier offsetowy 80g/m2</t>
    </r>
  </si>
  <si>
    <r>
      <t>Książka A4</t>
    </r>
    <r>
      <rPr>
        <sz val="10"/>
        <rFont val="Arial"/>
        <family val="2"/>
        <charset val="238"/>
      </rPr>
      <t xml:space="preserve"> szyta zeszytowo,z wklejką (rozpoczęto dnia..., zakończono dnia)</t>
    </r>
    <r>
      <rPr>
        <b/>
        <sz val="10"/>
        <rFont val="Arial"/>
        <family val="2"/>
        <charset val="238"/>
      </rPr>
      <t xml:space="preserve">150 </t>
    </r>
    <r>
      <rPr>
        <sz val="10"/>
        <rFont val="Arial"/>
        <family val="2"/>
        <charset val="238"/>
      </rPr>
      <t xml:space="preserve">kart., okładka sztywna o gramaturze 350g/m2, papier offsetowy 80g/m2 </t>
    </r>
  </si>
  <si>
    <t>Vat %</t>
  </si>
  <si>
    <t>Wartość brutto</t>
  </si>
  <si>
    <r>
      <t xml:space="preserve">Druk o wym.                     </t>
    </r>
    <r>
      <rPr>
        <b/>
        <sz val="10"/>
        <rFont val="Arial"/>
        <family val="2"/>
        <charset val="238"/>
      </rPr>
      <t>10cm.x 10cm.</t>
    </r>
    <r>
      <rPr>
        <sz val="10"/>
        <rFont val="Arial"/>
        <family val="2"/>
        <charset val="238"/>
      </rPr>
      <t>,                         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                                 </t>
    </r>
  </si>
  <si>
    <r>
      <t>Druk o wym.                              14 cm.x 29,7cm.</t>
    </r>
    <r>
      <rPr>
        <b/>
        <sz val="10"/>
        <rFont val="Arial"/>
        <family val="2"/>
        <charset val="238"/>
      </rPr>
      <t>(2/3 A4)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>dwustronny</t>
    </r>
    <r>
      <rPr>
        <sz val="10"/>
        <rFont val="Arial"/>
        <family val="2"/>
        <charset val="238"/>
      </rPr>
      <t>,                         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                                 </t>
    </r>
  </si>
  <si>
    <r>
      <t xml:space="preserve">Druk o wymiarze 21x4,5cm, </t>
    </r>
    <r>
      <rPr>
        <b/>
        <sz val="10"/>
        <rFont val="Arial"/>
        <family val="2"/>
        <charset val="238"/>
      </rPr>
      <t>(1/6 A4)</t>
    </r>
    <r>
      <rPr>
        <sz val="10"/>
        <rFont val="Arial"/>
        <family val="2"/>
        <charset val="238"/>
      </rPr>
      <t>,papier offsetowy 80g/m2</t>
    </r>
  </si>
  <si>
    <r>
      <t xml:space="preserve">Druk o wymiarze 21x7 cm </t>
    </r>
    <r>
      <rPr>
        <b/>
        <sz val="10"/>
        <rFont val="Arial"/>
        <family val="2"/>
        <charset val="238"/>
      </rPr>
      <t>(1/4 A4)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</si>
  <si>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>Druk o wymiarze 21x10,5cm</t>
    </r>
    <r>
      <rPr>
        <b/>
        <sz val="10"/>
        <rFont val="Arial"/>
        <family val="2"/>
        <charset val="238"/>
      </rPr>
      <t xml:space="preserve"> (1/3 A4)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 xml:space="preserve">2 </t>
    </r>
  </si>
  <si>
    <r>
      <t xml:space="preserve">Druk o wymiarze 21x20cm </t>
    </r>
    <r>
      <rPr>
        <b/>
        <sz val="10"/>
        <rFont val="Arial"/>
        <family val="2"/>
        <charset val="238"/>
      </rPr>
      <t>(2/3 A4)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 xml:space="preserve">2 </t>
    </r>
  </si>
  <si>
    <r>
      <t xml:space="preserve">Druk o formacie </t>
    </r>
    <r>
      <rPr>
        <b/>
        <sz val="10"/>
        <rFont val="Arial"/>
        <family val="2"/>
        <charset val="238"/>
      </rPr>
      <t xml:space="preserve"> A3 złożony do A4 dwustronny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 xml:space="preserve">2 </t>
    </r>
  </si>
  <si>
    <r>
      <t xml:space="preserve">Druk o formacie </t>
    </r>
    <r>
      <rPr>
        <b/>
        <sz val="10"/>
        <rFont val="Arial"/>
        <family val="2"/>
        <charset val="238"/>
      </rPr>
      <t xml:space="preserve"> A3 złożony do A4 dwustronny + wkładka A4 dwustronna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 xml:space="preserve">2 </t>
    </r>
  </si>
  <si>
    <r>
      <t>Druk o formacie</t>
    </r>
    <r>
      <rPr>
        <b/>
        <sz val="10"/>
        <rFont val="Arial"/>
        <family val="2"/>
        <charset val="238"/>
      </rPr>
      <t xml:space="preserve">  A3 złożony do A4, nadruk dwustronny w dwóch odcieniach koloru niebieskiego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 xml:space="preserve">2 </t>
    </r>
  </si>
  <si>
    <r>
      <t xml:space="preserve">Druk o formacie  </t>
    </r>
    <r>
      <rPr>
        <b/>
        <sz val="10"/>
        <rFont val="Arial"/>
        <family val="2"/>
        <charset val="238"/>
      </rPr>
      <t>A3</t>
    </r>
    <r>
      <rPr>
        <sz val="10"/>
        <rFont val="Arial"/>
        <family val="2"/>
        <charset val="238"/>
      </rPr>
      <t xml:space="preserve"> ,           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</si>
  <si>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 xml:space="preserve">Druk o formacie  </t>
    </r>
    <r>
      <rPr>
        <b/>
        <sz val="10"/>
        <rFont val="Arial"/>
        <family val="2"/>
        <charset val="238"/>
      </rPr>
      <t>A3 dwustronny</t>
    </r>
    <r>
      <rPr>
        <sz val="10"/>
        <rFont val="Arial"/>
        <family val="2"/>
        <charset val="238"/>
      </rPr>
      <t>,                           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</si>
  <si>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 xml:space="preserve">Druk o formacie </t>
    </r>
    <r>
      <rPr>
        <b/>
        <sz val="10"/>
        <rFont val="Arial"/>
        <family val="2"/>
        <charset val="238"/>
      </rPr>
      <t>1/2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A3  dwustronny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</si>
  <si>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 xml:space="preserve">Druk o formacie </t>
    </r>
    <r>
      <rPr>
        <b/>
        <sz val="10"/>
        <rFont val="Arial"/>
        <family val="2"/>
        <charset val="238"/>
      </rPr>
      <t>1/2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A3 złożony do A5 dwustronny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</si>
  <si>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 xml:space="preserve">Druk o formacie  </t>
    </r>
    <r>
      <rPr>
        <b/>
        <sz val="10"/>
        <rFont val="Arial"/>
        <family val="2"/>
        <charset val="238"/>
      </rPr>
      <t>1/3 A3 bloczek, samokopia</t>
    </r>
    <r>
      <rPr>
        <sz val="10"/>
        <rFont val="Arial"/>
        <family val="2"/>
        <charset val="238"/>
      </rPr>
      <t xml:space="preserve">,          </t>
    </r>
  </si>
  <si>
    <r>
      <rPr>
        <b/>
        <sz val="10"/>
        <rFont val="Arial"/>
        <family val="2"/>
        <charset val="238"/>
      </rPr>
      <t>2x druk o formacie A3 złożony do A4</t>
    </r>
    <r>
      <rPr>
        <sz val="10"/>
        <rFont val="Arial"/>
        <family val="2"/>
        <charset val="238"/>
      </rPr>
      <t xml:space="preserve"> dwustronny, papier offsetowy 80g/m</t>
    </r>
    <r>
      <rPr>
        <vertAlign val="superscript"/>
        <sz val="10"/>
        <rFont val="Arial"/>
        <family val="2"/>
        <charset val="238"/>
      </rPr>
      <t xml:space="preserve">2 </t>
    </r>
  </si>
  <si>
    <r>
      <t xml:space="preserve">Druk o formacie </t>
    </r>
    <r>
      <rPr>
        <b/>
        <sz val="10"/>
        <rFont val="Arial"/>
        <family val="2"/>
        <charset val="238"/>
      </rPr>
      <t>4 x A3 złożony do A4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>2</t>
    </r>
  </si>
  <si>
    <r>
      <t xml:space="preserve">Druk o formacie  </t>
    </r>
    <r>
      <rPr>
        <b/>
        <sz val="10"/>
        <rFont val="Arial"/>
        <family val="2"/>
        <charset val="238"/>
      </rPr>
      <t>A4</t>
    </r>
    <r>
      <rPr>
        <sz val="10"/>
        <rFont val="Arial"/>
        <family val="2"/>
        <charset val="238"/>
      </rPr>
      <t xml:space="preserve"> ,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         </t>
    </r>
  </si>
  <si>
    <r>
      <t xml:space="preserve">Druk o formacie  </t>
    </r>
    <r>
      <rPr>
        <b/>
        <sz val="10"/>
        <rFont val="Arial"/>
        <family val="2"/>
        <charset val="238"/>
      </rPr>
      <t>A4 dwustronny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</si>
  <si>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 xml:space="preserve">Druk o formacie </t>
    </r>
    <r>
      <rPr>
        <b/>
        <sz val="10"/>
        <rFont val="Arial"/>
        <family val="2"/>
        <charset val="238"/>
      </rPr>
      <t>1/3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A4</t>
    </r>
    <r>
      <rPr>
        <sz val="10"/>
        <rFont val="Arial"/>
        <family val="2"/>
        <charset val="238"/>
      </rPr>
      <t xml:space="preserve"> ,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         </t>
    </r>
  </si>
  <si>
    <r>
      <t xml:space="preserve">Druk o formacie  </t>
    </r>
    <r>
      <rPr>
        <b/>
        <sz val="10"/>
        <rFont val="Arial"/>
        <family val="2"/>
        <charset val="238"/>
      </rPr>
      <t>A5</t>
    </r>
    <r>
      <rPr>
        <sz val="10"/>
        <rFont val="Arial"/>
        <family val="2"/>
        <charset val="238"/>
      </rPr>
      <t xml:space="preserve"> ,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</si>
  <si>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 xml:space="preserve">Druk o formacie  </t>
    </r>
    <r>
      <rPr>
        <b/>
        <sz val="10"/>
        <rFont val="Arial"/>
        <family val="2"/>
        <charset val="238"/>
      </rPr>
      <t>A5 dwustronny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</si>
  <si>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 xml:space="preserve">Druk o formacie </t>
    </r>
    <r>
      <rPr>
        <b/>
        <sz val="10"/>
        <rFont val="Arial"/>
        <family val="2"/>
        <charset val="238"/>
      </rPr>
      <t xml:space="preserve"> A5</t>
    </r>
    <r>
      <rPr>
        <sz val="10"/>
        <rFont val="Arial"/>
        <family val="2"/>
        <charset val="238"/>
      </rPr>
      <t xml:space="preserve"> dwustronny, nadruk </t>
    </r>
    <r>
      <rPr>
        <b/>
        <sz val="10"/>
        <rFont val="Arial"/>
        <family val="2"/>
        <charset val="238"/>
      </rPr>
      <t>dwukolorowy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 xml:space="preserve">2 </t>
    </r>
  </si>
  <si>
    <r>
      <rPr>
        <b/>
        <sz val="10"/>
        <rFont val="Arial"/>
        <family val="2"/>
        <charset val="238"/>
      </rPr>
      <t>2 x</t>
    </r>
    <r>
      <rPr>
        <sz val="10"/>
        <rFont val="Arial"/>
        <family val="2"/>
        <charset val="238"/>
      </rPr>
      <t xml:space="preserve"> druk o wymiarze </t>
    </r>
    <r>
      <rPr>
        <b/>
        <sz val="10"/>
        <rFont val="Arial"/>
        <family val="2"/>
        <charset val="238"/>
      </rPr>
      <t>42x14,8cm</t>
    </r>
    <r>
      <rPr>
        <sz val="10"/>
        <rFont val="Arial"/>
        <family val="2"/>
        <charset val="238"/>
      </rPr>
      <t xml:space="preserve"> łamany do formatu A5 po krótszym boku, dwustronny, papier offsetowy 80g/m</t>
    </r>
    <r>
      <rPr>
        <vertAlign val="superscript"/>
        <sz val="10"/>
        <rFont val="Arial"/>
        <family val="2"/>
        <charset val="238"/>
      </rPr>
      <t xml:space="preserve">2 </t>
    </r>
  </si>
  <si>
    <r>
      <t xml:space="preserve">Druk o formacie  </t>
    </r>
    <r>
      <rPr>
        <b/>
        <sz val="10"/>
        <rFont val="Arial"/>
        <family val="2"/>
        <charset val="238"/>
      </rPr>
      <t>A 6</t>
    </r>
    <r>
      <rPr>
        <sz val="10"/>
        <rFont val="Arial"/>
        <family val="2"/>
        <charset val="238"/>
      </rPr>
      <t xml:space="preserve"> ,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</si>
  <si>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 xml:space="preserve">Druk o formacie  </t>
    </r>
    <r>
      <rPr>
        <b/>
        <sz val="10"/>
        <rFont val="Arial"/>
        <family val="2"/>
        <charset val="238"/>
      </rPr>
      <t>A 6  dwustronny</t>
    </r>
    <r>
      <rPr>
        <sz val="10"/>
        <rFont val="Arial"/>
        <family val="2"/>
        <charset val="238"/>
      </rPr>
      <t>,                         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</si>
  <si>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t>Lp.</t>
  </si>
  <si>
    <t>Opis produktu</t>
  </si>
  <si>
    <t>Jm</t>
  </si>
  <si>
    <t>Cena jednost. netto</t>
  </si>
  <si>
    <r>
      <t>Druk o formacie</t>
    </r>
    <r>
      <rPr>
        <b/>
        <sz val="10"/>
        <rFont val="Arial"/>
        <family val="2"/>
        <charset val="238"/>
      </rPr>
      <t xml:space="preserve">  A3 złożony do A4, nadruk dwustronny w dwóch kolorach (zielonym i żółtym)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 xml:space="preserve">2 </t>
    </r>
  </si>
  <si>
    <r>
      <t>Druk o formacie</t>
    </r>
    <r>
      <rPr>
        <b/>
        <sz val="10"/>
        <rFont val="Arial"/>
        <family val="2"/>
        <charset val="238"/>
      </rPr>
      <t xml:space="preserve">  A3 złożony do A4, nadruk dwustronny. Jedna strona w czterech kolorach (zielonym, niebieskim, różowym i czarnym)</t>
    </r>
    <r>
      <rPr>
        <sz val="10"/>
        <rFont val="Arial"/>
        <family val="2"/>
        <charset val="238"/>
      </rPr>
      <t>,druga strona w jednym kolorze papier offsetowy 80g/m</t>
    </r>
    <r>
      <rPr>
        <vertAlign val="superscript"/>
        <sz val="10"/>
        <rFont val="Arial"/>
        <family val="2"/>
        <charset val="238"/>
      </rPr>
      <t xml:space="preserve">2 </t>
    </r>
  </si>
  <si>
    <r>
      <t xml:space="preserve">Druk o formacie  </t>
    </r>
    <r>
      <rPr>
        <b/>
        <sz val="10"/>
        <rFont val="Arial"/>
        <family val="2"/>
        <charset val="238"/>
      </rPr>
      <t>A4 bloczek, samokopia                 (oryginał dwustronny+2 kopie jednostronne w różnych  kolorach)</t>
    </r>
    <r>
      <rPr>
        <sz val="10"/>
        <rFont val="Arial"/>
        <family val="2"/>
        <charset val="238"/>
      </rPr>
      <t xml:space="preserve">,            </t>
    </r>
  </si>
  <si>
    <r>
      <t xml:space="preserve">Druk o formacie  </t>
    </r>
    <r>
      <rPr>
        <b/>
        <sz val="10"/>
        <rFont val="Arial"/>
        <family val="2"/>
        <charset val="238"/>
      </rPr>
      <t>A4 bloczek, samokopia (oryginał+kopia w innym kolorze)</t>
    </r>
    <r>
      <rPr>
        <sz val="10"/>
        <rFont val="Arial"/>
        <family val="2"/>
        <charset val="238"/>
      </rPr>
      <t xml:space="preserve">, </t>
    </r>
  </si>
  <si>
    <r>
      <t>Druk o formacie</t>
    </r>
    <r>
      <rPr>
        <b/>
        <sz val="10"/>
        <rFont val="Arial"/>
        <family val="2"/>
        <charset val="238"/>
      </rPr>
      <t xml:space="preserve">  A5, kartoteka sztywna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>dwustronna</t>
    </r>
    <r>
      <rPr>
        <sz val="10"/>
        <rFont val="Arial"/>
        <family val="2"/>
        <charset val="238"/>
      </rPr>
      <t>, papier offsetowy 200g/m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</si>
  <si>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 xml:space="preserve">Druk o formacie  </t>
    </r>
    <r>
      <rPr>
        <b/>
        <sz val="10"/>
        <rFont val="Arial"/>
        <family val="2"/>
        <charset val="238"/>
      </rPr>
      <t>A 5 bloczek, samokopia</t>
    </r>
    <r>
      <rPr>
        <sz val="10"/>
        <rFont val="Arial"/>
        <family val="2"/>
        <charset val="238"/>
      </rPr>
      <t xml:space="preserve">,          </t>
    </r>
  </si>
  <si>
    <t>Pakiet 1 - Druki medyczne i administracyjne</t>
  </si>
  <si>
    <t>Pieczęć i podpis Wykonawcy: …………………………………………</t>
  </si>
  <si>
    <t>Określenie właściwej stawki VAT należy do Wykonawcy. Należy podać stawkę VAT obowiązującą na dzień otwarcia ofert.</t>
  </si>
  <si>
    <t>Pakiet 2 - Recepty</t>
  </si>
  <si>
    <t>Pakiet 3 - Książki medyczne, teczki, koperty</t>
  </si>
  <si>
    <t>Razem + 20% zaokrąglone w górę na 24 miesiące</t>
  </si>
  <si>
    <t>Zapotrzebowanie   na 12 miesięcy CSK</t>
  </si>
  <si>
    <t>Zapotrzebowanie   na 12 miesięcy CKD</t>
  </si>
  <si>
    <t>Zapotrzebowanie   na 12 miesięcy Sporna</t>
  </si>
  <si>
    <t xml:space="preserve">Etykieta/Naklejka samoprzylepna.                                                                                     Format  A-4 BIAŁA / Dzielona na 34 sztuki. Wzór w załączeniu (skan ) </t>
  </si>
  <si>
    <t>Etykieta/Naklejka samoprzylepna.                Format A-5 BIAŁA / Dzielona na 11 sztuk. Wzór w załączeniu (skan)</t>
  </si>
  <si>
    <t>Etykieta/Naklejka samoprzylepna.               Format A-4 ZIELONA FLUORESCENCYJNA  / Dzielona na 34 sztuki.  Wzór w załączeniu (skan)</t>
  </si>
  <si>
    <t>Etykieta/Naklejka samoprzylepna.                   Format A-5 ZIELONA FLUORESCENCYJNA / Dzielona na 11 sztuk. Wzór w załączeniu (skan)</t>
  </si>
  <si>
    <t>Zamawiający zastrzega sobie możliwość wprowadzania nowych wzorów druków (rozmiarów dzielonych na arkuszu) w okresie obowiązywania umowy wg cen druków ustalonych w formularzu ofertowo - cenowym (wynikających m. in. ze zmian organizacyjnych).</t>
  </si>
  <si>
    <t>Data i podpis Wykonawcy …………………………………..</t>
  </si>
  <si>
    <t>Cena jednost. Netto/szt</t>
  </si>
  <si>
    <t>Blok 2 kodów</t>
  </si>
  <si>
    <t>szt.</t>
  </si>
  <si>
    <t>Blok 3 kodów</t>
  </si>
  <si>
    <t>Blok 4 kodów</t>
  </si>
  <si>
    <t>Blok 6 kodów</t>
  </si>
  <si>
    <t>Blok 8 kodów</t>
  </si>
  <si>
    <t>Blok 10 kodów</t>
  </si>
  <si>
    <r>
      <t xml:space="preserve">Etykieta/Naklejka samoprzylepna połysk,perforacja (8,5 cm. x 6 cm ) 8szt./arkusz </t>
    </r>
    <r>
      <rPr>
        <b/>
        <sz val="12"/>
        <rFont val="Times New Roman"/>
        <family val="1"/>
        <charset val="238"/>
      </rPr>
      <t>" BIELIZNA ZAKAŻONA"</t>
    </r>
  </si>
  <si>
    <r>
      <t>Etykieta/Naklejka samoprzylepna połysk,perforacja (8,5 cm. x 6 cm ) 8szt./arkusz</t>
    </r>
    <r>
      <rPr>
        <b/>
        <sz val="12"/>
        <rFont val="Times New Roman"/>
        <family val="1"/>
        <charset val="238"/>
      </rPr>
      <t>" DEZYNFEKCJA CHEMICZNA"</t>
    </r>
  </si>
  <si>
    <r>
      <t xml:space="preserve">Etykieta/Naklejka samoprzylepna połysk,perforacja (5 cm. X 5 cm )                     24 szt./arkusz  </t>
    </r>
    <r>
      <rPr>
        <b/>
        <sz val="12"/>
        <rFont val="Times New Roman"/>
        <family val="1"/>
        <charset val="238"/>
      </rPr>
      <t>" ODPADY MEDYCZNE"</t>
    </r>
  </si>
  <si>
    <r>
      <t xml:space="preserve">Etykieta/Naklejka samoprzylepna połysk,perforacja (8,5 cm. x 6 cm ) 8szt./arkusz   " </t>
    </r>
    <r>
      <rPr>
        <b/>
        <sz val="12"/>
        <rFont val="Times New Roman"/>
        <family val="1"/>
        <charset val="238"/>
      </rPr>
      <t>OPAKOWANIA PO KRWI I JEJ SKŁADNIKACH</t>
    </r>
    <r>
      <rPr>
        <sz val="12"/>
        <rFont val="Times New Roman"/>
        <family val="1"/>
        <charset val="238"/>
      </rPr>
      <t>"</t>
    </r>
  </si>
  <si>
    <r>
      <t xml:space="preserve">Etykieta/Naklejka samoprzylepna połysk,perforacja  (1 cm. X 5 cm )                     120 szt./arkusz  </t>
    </r>
    <r>
      <rPr>
        <b/>
        <sz val="12"/>
        <rFont val="Times New Roman"/>
        <family val="1"/>
        <charset val="238"/>
      </rPr>
      <t>"  REGON 472147559
 NR KSIĘGI REJESTROWEJ: 18629 Wojewoda Łódzki"</t>
    </r>
  </si>
  <si>
    <r>
      <t xml:space="preserve">Naklejkowy papier ciety biały matowy                              </t>
    </r>
    <r>
      <rPr>
        <b/>
        <sz val="12"/>
        <rFont val="Times New Roman"/>
        <family val="1"/>
        <charset val="238"/>
      </rPr>
      <t xml:space="preserve">A4 </t>
    </r>
    <r>
      <rPr>
        <sz val="12"/>
        <rFont val="Times New Roman"/>
        <family val="1"/>
        <charset val="238"/>
      </rPr>
      <t>(5,25 cm.x 2,90 cm.)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                               40 szt, na arkuszu pakowane po 100 szt./arkuszy </t>
    </r>
  </si>
  <si>
    <r>
      <t xml:space="preserve">Naklejkowy papier ciety biały matowy                              </t>
    </r>
    <r>
      <rPr>
        <b/>
        <sz val="12"/>
        <rFont val="Times New Roman"/>
        <family val="1"/>
        <charset val="238"/>
      </rPr>
      <t xml:space="preserve">A4 </t>
    </r>
    <r>
      <rPr>
        <sz val="12"/>
        <rFont val="Times New Roman"/>
        <family val="1"/>
        <charset val="238"/>
      </rPr>
      <t>(3,80 cm.x 2,10 cm.)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                               65 szt, na arkuszu pakowane po 100 szt./arkuszy </t>
    </r>
  </si>
  <si>
    <t>Etykiety samoprzylepne z podkładem papierowym matowym lub półmatowym, czarny nadruk  na białym tle.</t>
  </si>
  <si>
    <t>Razem + 20% zaokrąglone w górę. Zapotrzebowanie na 24 miesiące</t>
  </si>
  <si>
    <t>Recepty z logo Szpitala wg wzoru NFZ</t>
  </si>
  <si>
    <t>bloczek 100 kartek</t>
  </si>
  <si>
    <t xml:space="preserve">Pakiet nr 4 -  Etykiety samoprzylepne do drukowania danych pacjentów </t>
  </si>
  <si>
    <t>Etykieta/Naklejka samoprzylepna. Format A4 BIAŁA / Dzielona na 24 sztuki (rozmiar 70mmx37mm)</t>
  </si>
  <si>
    <t>Etykieta/Naklejka samoprzylepna. Format A4 BIAŁA / Dzielona na 2 sztuki (rozmiar 210mmx148 mm)</t>
  </si>
  <si>
    <t xml:space="preserve">Pakiet nr 5 -  Etykiety samoprzylepne z kodem paskowym </t>
  </si>
  <si>
    <t xml:space="preserve">Pakiet nr 6 - Etykiety samoprzylepne </t>
  </si>
  <si>
    <t>CSK zapotrzebowanie na 12 miesięcy</t>
  </si>
  <si>
    <t>CKD zapotrzebowanie na 12 miesięcy</t>
  </si>
  <si>
    <t>Sporna zapotrzebowanie na 12 miesięcy</t>
  </si>
  <si>
    <t>Razem + zaokrąglone w górę na 24 miesiące</t>
  </si>
  <si>
    <t>100 arkuszy</t>
  </si>
  <si>
    <t>Dokładna nazwa przedmiotu zamówienia</t>
  </si>
  <si>
    <t>Jm.</t>
  </si>
  <si>
    <t xml:space="preserve">Szacunkowa ilość "j.m."
</t>
  </si>
  <si>
    <t>Oferowana ilość opakowań
g:h</t>
  </si>
  <si>
    <r>
      <t xml:space="preserve">Cena jednostkowa  </t>
    </r>
    <r>
      <rPr>
        <b/>
        <u/>
        <sz val="8"/>
        <rFont val="Tahoma"/>
        <family val="2"/>
        <charset val="238"/>
      </rPr>
      <t>netto / op.</t>
    </r>
  </si>
  <si>
    <t>Wartość netto
/ i* j /</t>
  </si>
  <si>
    <t>VAT 
(%)</t>
  </si>
  <si>
    <t>Wartość brutto  w zł</t>
  </si>
  <si>
    <t>RAZEM</t>
  </si>
  <si>
    <t xml:space="preserve">Etykieta samoprzylepna o wym. 40x14 mm. z podkładem papierowym matowym lub półmatowym, zadrukowana kodem kreskowym w kolorze czarnym na białym tle, drukowanym centralnie technologią termotransferową z kalką utwardzalną. Kod kreskowy etykiet kompatybilny z laboratoryjnym systemem informatycznym Marcel. </t>
  </si>
  <si>
    <t>Wielkość op. w "j.m."</t>
  </si>
  <si>
    <r>
      <rPr>
        <b/>
        <sz val="10"/>
        <rFont val="Arial"/>
        <family val="2"/>
        <charset val="238"/>
      </rPr>
      <t xml:space="preserve">Teczka kartonowa składana formatu A4 z zakładką, kolor Pantone, </t>
    </r>
    <r>
      <rPr>
        <sz val="10"/>
        <rFont val="Arial"/>
        <family val="2"/>
        <charset val="238"/>
      </rPr>
      <t>zabezpieczona lakierem offsetowym,papier270g/m2 
jednostronnie powlekany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</si>
</sst>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3" x14ac:knownFonts="1">
    <font>
      <sz val="10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10"/>
      <name val="Tahoma"/>
      <family val="2"/>
      <charset val="238"/>
    </font>
    <font>
      <vertAlign val="superscript"/>
      <sz val="10"/>
      <name val="Tahoma"/>
      <family val="2"/>
      <charset val="238"/>
    </font>
    <font>
      <b/>
      <sz val="10"/>
      <name val="Tahoma"/>
      <family val="2"/>
      <charset val="238"/>
    </font>
    <font>
      <b/>
      <vertAlign val="superscript"/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8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11"/>
      <name val="Arial CE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  <charset val="238"/>
    </font>
    <font>
      <b/>
      <u/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6" fillId="0" borderId="0"/>
  </cellStyleXfs>
  <cellXfs count="174">
    <xf numFmtId="0" fontId="0" fillId="0" borderId="0" xfId="0"/>
    <xf numFmtId="0" fontId="0" fillId="0" borderId="0" xfId="0" applyBorder="1"/>
    <xf numFmtId="0" fontId="15" fillId="6" borderId="18" xfId="0" applyFont="1" applyFill="1" applyBorder="1" applyAlignment="1">
      <alignment horizontal="center" vertical="center" wrapText="1"/>
    </xf>
    <xf numFmtId="0" fontId="15" fillId="6" borderId="19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6" xfId="0" applyFont="1" applyBorder="1"/>
    <xf numFmtId="0" fontId="15" fillId="7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0" fillId="0" borderId="0" xfId="0" applyFill="1" applyBorder="1"/>
    <xf numFmtId="0" fontId="0" fillId="0" borderId="0" xfId="0" applyFill="1"/>
    <xf numFmtId="0" fontId="8" fillId="3" borderId="22" xfId="0" applyFont="1" applyFill="1" applyBorder="1" applyAlignment="1">
      <alignment horizontal="left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8" fillId="0" borderId="2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1" fillId="0" borderId="23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/>
    </xf>
    <xf numFmtId="0" fontId="16" fillId="8" borderId="25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5" fillId="6" borderId="26" xfId="0" applyFont="1" applyFill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4" borderId="8" xfId="0" applyFont="1" applyFill="1" applyBorder="1" applyAlignment="1">
      <alignment wrapText="1"/>
    </xf>
    <xf numFmtId="0" fontId="3" fillId="4" borderId="13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64" fontId="2" fillId="3" borderId="27" xfId="0" applyNumberFormat="1" applyFont="1" applyFill="1" applyBorder="1" applyAlignment="1">
      <alignment horizontal="center" vertical="center" wrapText="1"/>
    </xf>
    <xf numFmtId="164" fontId="2" fillId="0" borderId="31" xfId="0" applyNumberFormat="1" applyFont="1" applyFill="1" applyBorder="1" applyAlignment="1">
      <alignment horizontal="center" vertical="center" wrapText="1"/>
    </xf>
    <xf numFmtId="164" fontId="2" fillId="3" borderId="31" xfId="0" applyNumberFormat="1" applyFont="1" applyFill="1" applyBorder="1" applyAlignment="1">
      <alignment horizontal="center" vertical="center" wrapText="1"/>
    </xf>
    <xf numFmtId="164" fontId="1" fillId="0" borderId="31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0" fontId="15" fillId="9" borderId="3" xfId="0" applyFont="1" applyFill="1" applyBorder="1" applyAlignment="1">
      <alignment horizontal="center" vertical="center" wrapText="1"/>
    </xf>
    <xf numFmtId="9" fontId="1" fillId="0" borderId="1" xfId="1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 wrapText="1"/>
    </xf>
    <xf numFmtId="0" fontId="16" fillId="10" borderId="25" xfId="0" applyFont="1" applyFill="1" applyBorder="1" applyAlignment="1">
      <alignment horizontal="center" vertical="center"/>
    </xf>
    <xf numFmtId="0" fontId="17" fillId="9" borderId="35" xfId="0" applyNumberFormat="1" applyFont="1" applyFill="1" applyBorder="1" applyAlignment="1">
      <alignment horizontal="center" vertical="center" wrapText="1"/>
    </xf>
    <xf numFmtId="3" fontId="18" fillId="4" borderId="2" xfId="0" applyNumberFormat="1" applyFont="1" applyFill="1" applyBorder="1" applyAlignment="1">
      <alignment horizontal="center" vertical="center"/>
    </xf>
    <xf numFmtId="3" fontId="3" fillId="11" borderId="11" xfId="0" applyNumberFormat="1" applyFont="1" applyFill="1" applyBorder="1" applyAlignment="1">
      <alignment horizontal="center" vertical="center" wrapText="1"/>
    </xf>
    <xf numFmtId="3" fontId="3" fillId="11" borderId="8" xfId="0" applyNumberFormat="1" applyFont="1" applyFill="1" applyBorder="1" applyAlignment="1">
      <alignment horizontal="center" vertical="center" wrapText="1"/>
    </xf>
    <xf numFmtId="3" fontId="3" fillId="11" borderId="8" xfId="0" applyNumberFormat="1" applyFont="1" applyFill="1" applyBorder="1" applyAlignment="1">
      <alignment horizontal="center" vertical="center"/>
    </xf>
    <xf numFmtId="3" fontId="3" fillId="11" borderId="1" xfId="0" applyNumberFormat="1" applyFont="1" applyFill="1" applyBorder="1" applyAlignment="1">
      <alignment horizontal="center" vertical="center"/>
    </xf>
    <xf numFmtId="3" fontId="3" fillId="11" borderId="33" xfId="0" applyNumberFormat="1" applyFont="1" applyFill="1" applyBorder="1" applyAlignment="1">
      <alignment horizontal="center" vertical="center"/>
    </xf>
    <xf numFmtId="3" fontId="3" fillId="12" borderId="4" xfId="0" applyNumberFormat="1" applyFont="1" applyFill="1" applyBorder="1" applyAlignment="1">
      <alignment horizontal="center" vertical="center" wrapText="1"/>
    </xf>
    <xf numFmtId="3" fontId="3" fillId="12" borderId="5" xfId="0" applyNumberFormat="1" applyFont="1" applyFill="1" applyBorder="1" applyAlignment="1">
      <alignment horizontal="center" vertical="center" wrapText="1"/>
    </xf>
    <xf numFmtId="3" fontId="3" fillId="12" borderId="5" xfId="0" applyNumberFormat="1" applyFont="1" applyFill="1" applyBorder="1" applyAlignment="1">
      <alignment horizontal="center" vertical="center"/>
    </xf>
    <xf numFmtId="3" fontId="3" fillId="12" borderId="32" xfId="0" applyNumberFormat="1" applyFont="1" applyFill="1" applyBorder="1" applyAlignment="1">
      <alignment horizontal="center" vertical="center"/>
    </xf>
    <xf numFmtId="3" fontId="3" fillId="12" borderId="6" xfId="0" applyNumberFormat="1" applyFont="1" applyFill="1" applyBorder="1" applyAlignment="1">
      <alignment horizontal="center" vertical="center"/>
    </xf>
    <xf numFmtId="3" fontId="3" fillId="13" borderId="4" xfId="0" applyNumberFormat="1" applyFont="1" applyFill="1" applyBorder="1" applyAlignment="1">
      <alignment horizontal="center" vertical="center" wrapText="1"/>
    </xf>
    <xf numFmtId="3" fontId="3" fillId="13" borderId="5" xfId="0" applyNumberFormat="1" applyFont="1" applyFill="1" applyBorder="1" applyAlignment="1">
      <alignment horizontal="center" vertical="center" wrapText="1"/>
    </xf>
    <xf numFmtId="3" fontId="3" fillId="13" borderId="5" xfId="0" applyNumberFormat="1" applyFont="1" applyFill="1" applyBorder="1" applyAlignment="1">
      <alignment horizontal="center" vertical="center"/>
    </xf>
    <xf numFmtId="3" fontId="3" fillId="13" borderId="32" xfId="0" applyNumberFormat="1" applyFont="1" applyFill="1" applyBorder="1" applyAlignment="1">
      <alignment horizontal="center" vertical="center"/>
    </xf>
    <xf numFmtId="3" fontId="3" fillId="13" borderId="6" xfId="0" applyNumberFormat="1" applyFont="1" applyFill="1" applyBorder="1" applyAlignment="1">
      <alignment horizontal="center" vertical="center"/>
    </xf>
    <xf numFmtId="0" fontId="3" fillId="11" borderId="29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0" fontId="3" fillId="12" borderId="29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3" borderId="29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/>
    </xf>
    <xf numFmtId="0" fontId="3" fillId="13" borderId="6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44" fontId="1" fillId="4" borderId="1" xfId="1" applyNumberFormat="1" applyFont="1" applyFill="1" applyBorder="1" applyAlignment="1" applyProtection="1">
      <alignment horizontal="center" vertical="center"/>
    </xf>
    <xf numFmtId="9" fontId="19" fillId="0" borderId="34" xfId="0" applyNumberFormat="1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/>
    </xf>
    <xf numFmtId="0" fontId="15" fillId="14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21" fillId="0" borderId="1" xfId="0" applyFont="1" applyFill="1" applyBorder="1" applyAlignment="1">
      <alignment wrapText="1"/>
    </xf>
    <xf numFmtId="0" fontId="21" fillId="0" borderId="1" xfId="0" applyFont="1" applyFill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center"/>
    </xf>
    <xf numFmtId="44" fontId="21" fillId="0" borderId="1" xfId="0" applyNumberFormat="1" applyFont="1" applyBorder="1"/>
    <xf numFmtId="9" fontId="21" fillId="0" borderId="1" xfId="0" applyNumberFormat="1" applyFont="1" applyBorder="1"/>
    <xf numFmtId="0" fontId="21" fillId="0" borderId="1" xfId="0" applyFont="1" applyFill="1" applyBorder="1"/>
    <xf numFmtId="164" fontId="22" fillId="0" borderId="1" xfId="0" applyNumberFormat="1" applyFont="1" applyBorder="1"/>
    <xf numFmtId="0" fontId="15" fillId="16" borderId="1" xfId="0" applyFont="1" applyFill="1" applyBorder="1" applyAlignment="1">
      <alignment horizontal="center" vertical="center" wrapText="1"/>
    </xf>
    <xf numFmtId="3" fontId="21" fillId="0" borderId="41" xfId="0" applyNumberFormat="1" applyFont="1" applyFill="1" applyBorder="1" applyAlignment="1">
      <alignment vertical="center" wrapText="1"/>
    </xf>
    <xf numFmtId="0" fontId="3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0" fontId="20" fillId="0" borderId="0" xfId="0" applyFont="1" applyFill="1" applyBorder="1" applyAlignment="1">
      <alignment vertical="center" wrapText="1"/>
    </xf>
    <xf numFmtId="0" fontId="23" fillId="5" borderId="3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44" fontId="24" fillId="4" borderId="1" xfId="1" applyNumberFormat="1" applyFont="1" applyFill="1" applyBorder="1" applyAlignment="1" applyProtection="1">
      <alignment horizontal="center" vertical="center"/>
    </xf>
    <xf numFmtId="9" fontId="25" fillId="0" borderId="34" xfId="0" applyNumberFormat="1" applyFont="1" applyBorder="1" applyAlignment="1">
      <alignment horizontal="center" vertical="center" wrapText="1"/>
    </xf>
    <xf numFmtId="164" fontId="24" fillId="4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wrapText="1"/>
    </xf>
    <xf numFmtId="0" fontId="28" fillId="6" borderId="1" xfId="0" applyFont="1" applyFill="1" applyBorder="1" applyAlignment="1">
      <alignment horizontal="center" vertical="center" wrapText="1"/>
    </xf>
    <xf numFmtId="2" fontId="28" fillId="6" borderId="1" xfId="0" applyNumberFormat="1" applyFont="1" applyFill="1" applyBorder="1" applyAlignment="1">
      <alignment horizontal="center" vertical="center" wrapText="1"/>
    </xf>
    <xf numFmtId="0" fontId="27" fillId="0" borderId="1" xfId="4" applyFont="1" applyBorder="1" applyAlignment="1">
      <alignment vertical="center" wrapText="1"/>
    </xf>
    <xf numFmtId="0" fontId="26" fillId="17" borderId="1" xfId="4" applyFont="1" applyFill="1" applyBorder="1" applyAlignment="1">
      <alignment horizontal="center" vertical="center"/>
    </xf>
    <xf numFmtId="43" fontId="30" fillId="0" borderId="1" xfId="2" applyFont="1" applyFill="1" applyBorder="1" applyAlignment="1">
      <alignment horizontal="center" vertical="center" wrapText="1"/>
    </xf>
    <xf numFmtId="44" fontId="28" fillId="6" borderId="1" xfId="0" applyNumberFormat="1" applyFont="1" applyFill="1" applyBorder="1" applyAlignment="1">
      <alignment vertical="center" wrapText="1"/>
    </xf>
    <xf numFmtId="9" fontId="28" fillId="18" borderId="1" xfId="0" applyNumberFormat="1" applyFont="1" applyFill="1" applyBorder="1" applyAlignment="1">
      <alignment horizontal="center" vertical="center" wrapText="1"/>
    </xf>
    <xf numFmtId="0" fontId="22" fillId="2" borderId="41" xfId="0" applyFont="1" applyFill="1" applyBorder="1" applyAlignment="1"/>
    <xf numFmtId="0" fontId="22" fillId="2" borderId="31" xfId="0" applyFont="1" applyFill="1" applyBorder="1" applyAlignment="1"/>
    <xf numFmtId="0" fontId="22" fillId="2" borderId="17" xfId="0" applyFont="1" applyFill="1" applyBorder="1" applyAlignment="1"/>
    <xf numFmtId="44" fontId="26" fillId="17" borderId="1" xfId="3" applyFont="1" applyFill="1" applyBorder="1" applyAlignment="1">
      <alignment horizontal="center" vertical="center"/>
    </xf>
    <xf numFmtId="44" fontId="21" fillId="0" borderId="1" xfId="3" applyFont="1" applyBorder="1"/>
    <xf numFmtId="3" fontId="31" fillId="4" borderId="2" xfId="0" applyNumberFormat="1" applyFont="1" applyFill="1" applyBorder="1" applyAlignment="1">
      <alignment horizontal="center" vertical="center"/>
    </xf>
    <xf numFmtId="0" fontId="32" fillId="0" borderId="0" xfId="0" applyFont="1"/>
    <xf numFmtId="0" fontId="32" fillId="0" borderId="0" xfId="0" applyFont="1" applyFill="1" applyAlignment="1">
      <alignment vertical="center"/>
    </xf>
    <xf numFmtId="164" fontId="0" fillId="0" borderId="1" xfId="0" applyNumberFormat="1" applyBorder="1" applyAlignment="1">
      <alignment vertical="center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20" fillId="15" borderId="36" xfId="0" applyFont="1" applyFill="1" applyBorder="1" applyAlignment="1">
      <alignment horizontal="left" vertical="center" wrapText="1"/>
    </xf>
    <xf numFmtId="0" fontId="20" fillId="15" borderId="37" xfId="0" applyFont="1" applyFill="1" applyBorder="1" applyAlignment="1">
      <alignment horizontal="left" vertical="center" wrapText="1"/>
    </xf>
    <xf numFmtId="0" fontId="20" fillId="15" borderId="38" xfId="0" applyFont="1" applyFill="1" applyBorder="1" applyAlignment="1">
      <alignment horizontal="left" vertical="center" wrapText="1"/>
    </xf>
    <xf numFmtId="0" fontId="20" fillId="15" borderId="14" xfId="0" applyFont="1" applyFill="1" applyBorder="1" applyAlignment="1">
      <alignment horizontal="left" vertical="center" wrapText="1"/>
    </xf>
    <xf numFmtId="0" fontId="20" fillId="15" borderId="0" xfId="0" applyFont="1" applyFill="1" applyBorder="1" applyAlignment="1">
      <alignment horizontal="left" vertical="center" wrapText="1"/>
    </xf>
    <xf numFmtId="0" fontId="20" fillId="15" borderId="39" xfId="0" applyFont="1" applyFill="1" applyBorder="1" applyAlignment="1">
      <alignment horizontal="left" vertical="center" wrapText="1"/>
    </xf>
    <xf numFmtId="0" fontId="20" fillId="15" borderId="13" xfId="0" applyFont="1" applyFill="1" applyBorder="1" applyAlignment="1">
      <alignment horizontal="left" vertical="center" wrapText="1"/>
    </xf>
    <xf numFmtId="0" fontId="20" fillId="15" borderId="15" xfId="0" applyFont="1" applyFill="1" applyBorder="1" applyAlignment="1">
      <alignment horizontal="left" vertical="center" wrapText="1"/>
    </xf>
    <xf numFmtId="0" fontId="20" fillId="15" borderId="40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/>
    </xf>
    <xf numFmtId="0" fontId="20" fillId="15" borderId="10" xfId="0" applyFont="1" applyFill="1" applyBorder="1" applyAlignment="1">
      <alignment horizontal="left" vertical="top" wrapText="1"/>
    </xf>
    <xf numFmtId="0" fontId="20" fillId="15" borderId="12" xfId="0" applyFont="1" applyFill="1" applyBorder="1" applyAlignment="1">
      <alignment horizontal="left" vertical="top" wrapText="1"/>
    </xf>
    <xf numFmtId="0" fontId="20" fillId="15" borderId="7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center"/>
    </xf>
    <xf numFmtId="0" fontId="20" fillId="15" borderId="10" xfId="0" applyFont="1" applyFill="1" applyBorder="1" applyAlignment="1">
      <alignment horizontal="left" wrapText="1"/>
    </xf>
    <xf numFmtId="0" fontId="20" fillId="15" borderId="12" xfId="0" applyFont="1" applyFill="1" applyBorder="1" applyAlignment="1">
      <alignment horizontal="left" wrapText="1"/>
    </xf>
    <xf numFmtId="0" fontId="20" fillId="15" borderId="7" xfId="0" applyFont="1" applyFill="1" applyBorder="1" applyAlignment="1">
      <alignment horizontal="left" wrapText="1"/>
    </xf>
  </cellXfs>
  <cellStyles count="5">
    <cellStyle name="Dziesiętny" xfId="2" builtinId="3"/>
    <cellStyle name="Normalny" xfId="0" builtinId="0"/>
    <cellStyle name="Normalny_kardiowert_w2-zal2" xfId="4"/>
    <cellStyle name="Procentowy" xfId="1" builtinId="5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BreakPreview" zoomScaleNormal="70" zoomScaleSheetLayoutView="100" zoomScalePageLayoutView="80" workbookViewId="0">
      <selection activeCell="A11" sqref="A11"/>
    </sheetView>
  </sheetViews>
  <sheetFormatPr defaultRowHeight="12.75" x14ac:dyDescent="0.2"/>
  <cols>
    <col min="1" max="1" width="4.28515625" customWidth="1"/>
    <col min="2" max="2" width="25.7109375" customWidth="1"/>
    <col min="3" max="5" width="13.42578125" style="17" customWidth="1"/>
    <col min="6" max="6" width="14.7109375" style="13" customWidth="1"/>
    <col min="7" max="7" width="20.140625" style="13" customWidth="1"/>
    <col min="8" max="8" width="11.140625" style="8" customWidth="1"/>
    <col min="9" max="9" width="16.28515625" style="8" customWidth="1"/>
    <col min="10" max="10" width="9.140625" style="8"/>
    <col min="11" max="11" width="16.7109375" style="8" bestFit="1" customWidth="1"/>
    <col min="13" max="13" width="18.42578125" bestFit="1" customWidth="1"/>
  </cols>
  <sheetData>
    <row r="1" spans="1:11" ht="38.25" customHeight="1" thickBot="1" x14ac:dyDescent="0.3">
      <c r="A1" s="147" t="s">
        <v>97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 ht="57.75" customHeight="1" thickBot="1" x14ac:dyDescent="0.25">
      <c r="A2" s="61" t="s">
        <v>87</v>
      </c>
      <c r="B2" s="30" t="s">
        <v>88</v>
      </c>
      <c r="C2" s="32" t="s">
        <v>89</v>
      </c>
      <c r="D2" s="32" t="s">
        <v>136</v>
      </c>
      <c r="E2" s="32" t="s">
        <v>137</v>
      </c>
      <c r="F2" s="32" t="s">
        <v>138</v>
      </c>
      <c r="G2" s="32" t="s">
        <v>128</v>
      </c>
      <c r="H2" s="38" t="s">
        <v>90</v>
      </c>
      <c r="I2" s="2" t="s">
        <v>0</v>
      </c>
      <c r="J2" s="2" t="s">
        <v>60</v>
      </c>
      <c r="K2" s="3" t="s">
        <v>61</v>
      </c>
    </row>
    <row r="3" spans="1:11" ht="15" customHeight="1" thickBot="1" x14ac:dyDescent="0.25">
      <c r="A3" s="7">
        <v>1</v>
      </c>
      <c r="B3" s="31">
        <v>2</v>
      </c>
      <c r="C3" s="33">
        <v>3</v>
      </c>
      <c r="D3" s="31">
        <v>4</v>
      </c>
      <c r="E3" s="33">
        <v>5</v>
      </c>
      <c r="F3" s="31">
        <v>6</v>
      </c>
      <c r="G3" s="33">
        <v>7</v>
      </c>
      <c r="H3" s="31">
        <v>8</v>
      </c>
      <c r="I3" s="33">
        <v>9</v>
      </c>
      <c r="J3" s="31">
        <v>10</v>
      </c>
      <c r="K3" s="33">
        <v>11</v>
      </c>
    </row>
    <row r="4" spans="1:11" ht="39.75" x14ac:dyDescent="0.2">
      <c r="A4" s="18" t="s">
        <v>1</v>
      </c>
      <c r="B4" s="34" t="s">
        <v>62</v>
      </c>
      <c r="C4" s="49" t="s">
        <v>34</v>
      </c>
      <c r="D4" s="87">
        <v>10</v>
      </c>
      <c r="E4" s="90">
        <v>30</v>
      </c>
      <c r="F4" s="93">
        <v>80</v>
      </c>
      <c r="G4" s="69">
        <f>ROUNDUP(((SUM(D4:F4))*1.2*2),-1)</f>
        <v>290</v>
      </c>
      <c r="H4" s="50"/>
      <c r="I4" s="10">
        <f>G4*H4</f>
        <v>0</v>
      </c>
      <c r="J4" s="62">
        <v>0.23</v>
      </c>
      <c r="K4" s="11">
        <f>I4+I4*J4</f>
        <v>0</v>
      </c>
    </row>
    <row r="5" spans="1:11" ht="52.5" x14ac:dyDescent="0.2">
      <c r="A5" s="18" t="s">
        <v>2</v>
      </c>
      <c r="B5" s="41" t="s">
        <v>63</v>
      </c>
      <c r="C5" s="36" t="s">
        <v>34</v>
      </c>
      <c r="D5" s="88">
        <v>20</v>
      </c>
      <c r="E5" s="91">
        <v>30</v>
      </c>
      <c r="F5" s="94">
        <v>20</v>
      </c>
      <c r="G5" s="69">
        <f t="shared" ref="G5:G39" si="0">ROUNDUP(((SUM(D5:F5))*1.2*2),-1)</f>
        <v>170</v>
      </c>
      <c r="H5" s="51"/>
      <c r="I5" s="10">
        <f t="shared" ref="I5:I39" si="1">G5*H5</f>
        <v>0</v>
      </c>
      <c r="J5" s="62">
        <v>0.23</v>
      </c>
      <c r="K5" s="11">
        <f t="shared" ref="K5:K39" si="2">I5+I5*J5</f>
        <v>0</v>
      </c>
    </row>
    <row r="6" spans="1:11" ht="38.25" customHeight="1" x14ac:dyDescent="0.2">
      <c r="A6" s="18" t="s">
        <v>4</v>
      </c>
      <c r="B6" s="42" t="s">
        <v>64</v>
      </c>
      <c r="C6" s="36" t="s">
        <v>34</v>
      </c>
      <c r="D6" s="88">
        <v>25</v>
      </c>
      <c r="E6" s="91">
        <v>30</v>
      </c>
      <c r="F6" s="94">
        <v>70</v>
      </c>
      <c r="G6" s="69">
        <f t="shared" si="0"/>
        <v>300</v>
      </c>
      <c r="H6" s="51"/>
      <c r="I6" s="10">
        <f t="shared" si="1"/>
        <v>0</v>
      </c>
      <c r="J6" s="62">
        <v>0.23</v>
      </c>
      <c r="K6" s="11">
        <f t="shared" si="2"/>
        <v>0</v>
      </c>
    </row>
    <row r="7" spans="1:11" ht="39.75" x14ac:dyDescent="0.2">
      <c r="A7" s="18" t="s">
        <v>5</v>
      </c>
      <c r="B7" s="43" t="s">
        <v>65</v>
      </c>
      <c r="C7" s="36" t="s">
        <v>34</v>
      </c>
      <c r="D7" s="88">
        <v>10</v>
      </c>
      <c r="E7" s="91">
        <v>30</v>
      </c>
      <c r="F7" s="94">
        <v>10</v>
      </c>
      <c r="G7" s="69">
        <f t="shared" si="0"/>
        <v>120</v>
      </c>
      <c r="H7" s="51"/>
      <c r="I7" s="10">
        <f t="shared" si="1"/>
        <v>0</v>
      </c>
      <c r="J7" s="62">
        <v>0.23</v>
      </c>
      <c r="K7" s="11">
        <f t="shared" si="2"/>
        <v>0</v>
      </c>
    </row>
    <row r="8" spans="1:11" ht="39.75" x14ac:dyDescent="0.2">
      <c r="A8" s="18" t="s">
        <v>6</v>
      </c>
      <c r="B8" s="42" t="s">
        <v>66</v>
      </c>
      <c r="C8" s="36" t="s">
        <v>34</v>
      </c>
      <c r="D8" s="88">
        <v>4</v>
      </c>
      <c r="E8" s="91">
        <v>30</v>
      </c>
      <c r="F8" s="94">
        <v>10</v>
      </c>
      <c r="G8" s="69">
        <f t="shared" si="0"/>
        <v>110</v>
      </c>
      <c r="H8" s="51"/>
      <c r="I8" s="10">
        <f t="shared" si="1"/>
        <v>0</v>
      </c>
      <c r="J8" s="62">
        <v>0.23</v>
      </c>
      <c r="K8" s="11">
        <f t="shared" si="2"/>
        <v>0</v>
      </c>
    </row>
    <row r="9" spans="1:11" ht="39.75" x14ac:dyDescent="0.2">
      <c r="A9" s="18" t="s">
        <v>7</v>
      </c>
      <c r="B9" s="43" t="s">
        <v>67</v>
      </c>
      <c r="C9" s="36" t="s">
        <v>34</v>
      </c>
      <c r="D9" s="88">
        <v>250</v>
      </c>
      <c r="E9" s="91">
        <v>150</v>
      </c>
      <c r="F9" s="94">
        <v>100</v>
      </c>
      <c r="G9" s="69">
        <f t="shared" si="0"/>
        <v>1200</v>
      </c>
      <c r="H9" s="51"/>
      <c r="I9" s="10">
        <f t="shared" si="1"/>
        <v>0</v>
      </c>
      <c r="J9" s="62">
        <v>0.23</v>
      </c>
      <c r="K9" s="11">
        <f t="shared" si="2"/>
        <v>0</v>
      </c>
    </row>
    <row r="10" spans="1:11" ht="39.75" x14ac:dyDescent="0.2">
      <c r="A10" s="18" t="s">
        <v>8</v>
      </c>
      <c r="B10" s="41" t="s">
        <v>68</v>
      </c>
      <c r="C10" s="36" t="s">
        <v>34</v>
      </c>
      <c r="D10" s="89">
        <v>219</v>
      </c>
      <c r="E10" s="91">
        <v>300</v>
      </c>
      <c r="F10" s="95">
        <v>200</v>
      </c>
      <c r="G10" s="69">
        <f t="shared" si="0"/>
        <v>1730</v>
      </c>
      <c r="H10" s="52"/>
      <c r="I10" s="10">
        <f t="shared" si="1"/>
        <v>0</v>
      </c>
      <c r="J10" s="62">
        <v>0.23</v>
      </c>
      <c r="K10" s="11">
        <f t="shared" si="2"/>
        <v>0</v>
      </c>
    </row>
    <row r="11" spans="1:11" ht="73.5" customHeight="1" x14ac:dyDescent="0.2">
      <c r="A11" s="18" t="s">
        <v>9</v>
      </c>
      <c r="B11" s="44" t="s">
        <v>69</v>
      </c>
      <c r="C11" s="36" t="s">
        <v>34</v>
      </c>
      <c r="D11" s="89">
        <v>50</v>
      </c>
      <c r="E11" s="91">
        <v>50</v>
      </c>
      <c r="F11" s="95">
        <v>20</v>
      </c>
      <c r="G11" s="69">
        <f t="shared" si="0"/>
        <v>290</v>
      </c>
      <c r="H11" s="52"/>
      <c r="I11" s="10">
        <f t="shared" si="1"/>
        <v>0</v>
      </c>
      <c r="J11" s="62">
        <v>0.23</v>
      </c>
      <c r="K11" s="11">
        <f t="shared" si="2"/>
        <v>0</v>
      </c>
    </row>
    <row r="12" spans="1:11" ht="65.25" x14ac:dyDescent="0.2">
      <c r="A12" s="18" t="s">
        <v>10</v>
      </c>
      <c r="B12" s="45" t="s">
        <v>70</v>
      </c>
      <c r="C12" s="36" t="s">
        <v>34</v>
      </c>
      <c r="D12" s="89">
        <v>5</v>
      </c>
      <c r="E12" s="91">
        <v>30</v>
      </c>
      <c r="F12" s="95">
        <v>10</v>
      </c>
      <c r="G12" s="69">
        <f t="shared" si="0"/>
        <v>110</v>
      </c>
      <c r="H12" s="52"/>
      <c r="I12" s="10">
        <f t="shared" si="1"/>
        <v>0</v>
      </c>
      <c r="J12" s="62">
        <v>0.23</v>
      </c>
      <c r="K12" s="11">
        <f t="shared" si="2"/>
        <v>0</v>
      </c>
    </row>
    <row r="13" spans="1:11" ht="84" customHeight="1" x14ac:dyDescent="0.2">
      <c r="A13" s="18" t="s">
        <v>11</v>
      </c>
      <c r="B13" s="41" t="s">
        <v>91</v>
      </c>
      <c r="C13" s="36" t="s">
        <v>34</v>
      </c>
      <c r="D13" s="89">
        <v>0</v>
      </c>
      <c r="E13" s="91">
        <v>50</v>
      </c>
      <c r="F13" s="95">
        <v>15</v>
      </c>
      <c r="G13" s="69">
        <f t="shared" si="0"/>
        <v>160</v>
      </c>
      <c r="H13" s="52"/>
      <c r="I13" s="10">
        <f t="shared" si="1"/>
        <v>0</v>
      </c>
      <c r="J13" s="62">
        <v>0.23</v>
      </c>
      <c r="K13" s="11">
        <f t="shared" si="2"/>
        <v>0</v>
      </c>
    </row>
    <row r="14" spans="1:11" ht="103.5" x14ac:dyDescent="0.2">
      <c r="A14" s="18" t="s">
        <v>12</v>
      </c>
      <c r="B14" s="41" t="s">
        <v>92</v>
      </c>
      <c r="C14" s="36" t="s">
        <v>34</v>
      </c>
      <c r="D14" s="89">
        <v>0</v>
      </c>
      <c r="E14" s="91">
        <v>40</v>
      </c>
      <c r="F14" s="95">
        <v>30</v>
      </c>
      <c r="G14" s="69">
        <f t="shared" si="0"/>
        <v>170</v>
      </c>
      <c r="H14" s="52"/>
      <c r="I14" s="10">
        <f t="shared" si="1"/>
        <v>0</v>
      </c>
      <c r="J14" s="62">
        <v>0.23</v>
      </c>
      <c r="K14" s="11">
        <f t="shared" si="2"/>
        <v>0</v>
      </c>
    </row>
    <row r="15" spans="1:11" ht="27" x14ac:dyDescent="0.2">
      <c r="A15" s="18" t="s">
        <v>13</v>
      </c>
      <c r="B15" s="41" t="s">
        <v>71</v>
      </c>
      <c r="C15" s="36" t="s">
        <v>34</v>
      </c>
      <c r="D15" s="89">
        <v>0</v>
      </c>
      <c r="E15" s="91">
        <v>100</v>
      </c>
      <c r="F15" s="95">
        <v>15</v>
      </c>
      <c r="G15" s="69">
        <f t="shared" si="0"/>
        <v>280</v>
      </c>
      <c r="H15" s="52"/>
      <c r="I15" s="10">
        <f t="shared" si="1"/>
        <v>0</v>
      </c>
      <c r="J15" s="62">
        <v>0.23</v>
      </c>
      <c r="K15" s="11">
        <f t="shared" si="2"/>
        <v>0</v>
      </c>
    </row>
    <row r="16" spans="1:11" ht="39.75" x14ac:dyDescent="0.2">
      <c r="A16" s="18" t="s">
        <v>14</v>
      </c>
      <c r="B16" s="41" t="s">
        <v>72</v>
      </c>
      <c r="C16" s="36" t="s">
        <v>34</v>
      </c>
      <c r="D16" s="89">
        <v>80</v>
      </c>
      <c r="E16" s="91">
        <v>1000</v>
      </c>
      <c r="F16" s="95">
        <v>450</v>
      </c>
      <c r="G16" s="69">
        <f t="shared" si="0"/>
        <v>3680</v>
      </c>
      <c r="H16" s="52"/>
      <c r="I16" s="10">
        <f t="shared" si="1"/>
        <v>0</v>
      </c>
      <c r="J16" s="62">
        <v>0.23</v>
      </c>
      <c r="K16" s="11">
        <f t="shared" si="2"/>
        <v>0</v>
      </c>
    </row>
    <row r="17" spans="1:11" ht="41.25" customHeight="1" x14ac:dyDescent="0.2">
      <c r="A17" s="18" t="s">
        <v>15</v>
      </c>
      <c r="B17" s="41" t="s">
        <v>73</v>
      </c>
      <c r="C17" s="36" t="s">
        <v>34</v>
      </c>
      <c r="D17" s="89">
        <v>110</v>
      </c>
      <c r="E17" s="91">
        <v>100</v>
      </c>
      <c r="F17" s="95">
        <v>50</v>
      </c>
      <c r="G17" s="69">
        <f t="shared" si="0"/>
        <v>630</v>
      </c>
      <c r="H17" s="52"/>
      <c r="I17" s="10">
        <f t="shared" si="1"/>
        <v>0</v>
      </c>
      <c r="J17" s="62">
        <v>0.23</v>
      </c>
      <c r="K17" s="11">
        <f t="shared" si="2"/>
        <v>0</v>
      </c>
    </row>
    <row r="18" spans="1:11" ht="58.5" customHeight="1" x14ac:dyDescent="0.2">
      <c r="A18" s="18" t="s">
        <v>16</v>
      </c>
      <c r="B18" s="41" t="s">
        <v>74</v>
      </c>
      <c r="C18" s="36" t="s">
        <v>34</v>
      </c>
      <c r="D18" s="89">
        <v>0</v>
      </c>
      <c r="E18" s="91">
        <v>200</v>
      </c>
      <c r="F18" s="95">
        <v>70</v>
      </c>
      <c r="G18" s="69">
        <f t="shared" si="0"/>
        <v>650</v>
      </c>
      <c r="H18" s="52"/>
      <c r="I18" s="10">
        <f t="shared" si="1"/>
        <v>0</v>
      </c>
      <c r="J18" s="62">
        <v>0.23</v>
      </c>
      <c r="K18" s="11">
        <f t="shared" si="2"/>
        <v>0</v>
      </c>
    </row>
    <row r="19" spans="1:11" ht="25.5" x14ac:dyDescent="0.2">
      <c r="A19" s="18" t="s">
        <v>17</v>
      </c>
      <c r="B19" s="41" t="s">
        <v>75</v>
      </c>
      <c r="C19" s="36" t="s">
        <v>41</v>
      </c>
      <c r="D19" s="89">
        <v>6</v>
      </c>
      <c r="E19" s="91">
        <v>50</v>
      </c>
      <c r="F19" s="95">
        <v>30</v>
      </c>
      <c r="G19" s="69">
        <f t="shared" si="0"/>
        <v>210</v>
      </c>
      <c r="H19" s="52"/>
      <c r="I19" s="10">
        <f t="shared" si="1"/>
        <v>0</v>
      </c>
      <c r="J19" s="62">
        <v>0.23</v>
      </c>
      <c r="K19" s="11">
        <f t="shared" si="2"/>
        <v>0</v>
      </c>
    </row>
    <row r="20" spans="1:11" ht="39.75" x14ac:dyDescent="0.2">
      <c r="A20" s="18" t="s">
        <v>18</v>
      </c>
      <c r="B20" s="44" t="s">
        <v>76</v>
      </c>
      <c r="C20" s="36" t="s">
        <v>34</v>
      </c>
      <c r="D20" s="89">
        <v>7</v>
      </c>
      <c r="E20" s="91">
        <v>50</v>
      </c>
      <c r="F20" s="95">
        <v>10</v>
      </c>
      <c r="G20" s="69">
        <f t="shared" si="0"/>
        <v>170</v>
      </c>
      <c r="H20" s="52"/>
      <c r="I20" s="10">
        <f t="shared" si="1"/>
        <v>0</v>
      </c>
      <c r="J20" s="62">
        <v>0.23</v>
      </c>
      <c r="K20" s="11">
        <f t="shared" si="2"/>
        <v>0</v>
      </c>
    </row>
    <row r="21" spans="1:11" ht="42.75" customHeight="1" x14ac:dyDescent="0.2">
      <c r="A21" s="18" t="s">
        <v>19</v>
      </c>
      <c r="B21" s="45" t="s">
        <v>77</v>
      </c>
      <c r="C21" s="36" t="s">
        <v>34</v>
      </c>
      <c r="D21" s="89">
        <v>23</v>
      </c>
      <c r="E21" s="91">
        <v>50</v>
      </c>
      <c r="F21" s="95">
        <v>10</v>
      </c>
      <c r="G21" s="69">
        <f t="shared" si="0"/>
        <v>200</v>
      </c>
      <c r="H21" s="52"/>
      <c r="I21" s="10">
        <f t="shared" si="1"/>
        <v>0</v>
      </c>
      <c r="J21" s="62">
        <v>0.23</v>
      </c>
      <c r="K21" s="11">
        <f t="shared" si="2"/>
        <v>0</v>
      </c>
    </row>
    <row r="22" spans="1:11" ht="27" x14ac:dyDescent="0.2">
      <c r="A22" s="18" t="s">
        <v>20</v>
      </c>
      <c r="B22" s="41" t="s">
        <v>78</v>
      </c>
      <c r="C22" s="36" t="s">
        <v>34</v>
      </c>
      <c r="D22" s="89">
        <v>613</v>
      </c>
      <c r="E22" s="91">
        <v>800</v>
      </c>
      <c r="F22" s="95">
        <v>760</v>
      </c>
      <c r="G22" s="69">
        <f t="shared" si="0"/>
        <v>5220</v>
      </c>
      <c r="H22" s="52"/>
      <c r="I22" s="10">
        <f t="shared" si="1"/>
        <v>0</v>
      </c>
      <c r="J22" s="62">
        <v>0.23</v>
      </c>
      <c r="K22" s="11">
        <f t="shared" si="2"/>
        <v>0</v>
      </c>
    </row>
    <row r="23" spans="1:11" ht="39.75" x14ac:dyDescent="0.2">
      <c r="A23" s="18" t="s">
        <v>21</v>
      </c>
      <c r="B23" s="41" t="s">
        <v>79</v>
      </c>
      <c r="C23" s="36" t="s">
        <v>47</v>
      </c>
      <c r="D23" s="89">
        <v>800</v>
      </c>
      <c r="E23" s="91">
        <v>1000</v>
      </c>
      <c r="F23" s="95">
        <v>2400</v>
      </c>
      <c r="G23" s="69">
        <f t="shared" si="0"/>
        <v>10080</v>
      </c>
      <c r="H23" s="52"/>
      <c r="I23" s="10">
        <f t="shared" si="1"/>
        <v>0</v>
      </c>
      <c r="J23" s="62">
        <v>0.23</v>
      </c>
      <c r="K23" s="11">
        <f t="shared" si="2"/>
        <v>0</v>
      </c>
    </row>
    <row r="24" spans="1:11" ht="27" x14ac:dyDescent="0.2">
      <c r="A24" s="18" t="s">
        <v>52</v>
      </c>
      <c r="B24" s="41" t="s">
        <v>80</v>
      </c>
      <c r="C24" s="36" t="s">
        <v>34</v>
      </c>
      <c r="D24" s="89">
        <v>9</v>
      </c>
      <c r="E24" s="91">
        <v>50</v>
      </c>
      <c r="F24" s="95">
        <v>35</v>
      </c>
      <c r="G24" s="69">
        <f t="shared" si="0"/>
        <v>230</v>
      </c>
      <c r="H24" s="52"/>
      <c r="I24" s="10">
        <f t="shared" si="1"/>
        <v>0</v>
      </c>
      <c r="J24" s="62">
        <v>0.23</v>
      </c>
      <c r="K24" s="11">
        <f t="shared" si="2"/>
        <v>0</v>
      </c>
    </row>
    <row r="25" spans="1:11" ht="25.5" x14ac:dyDescent="0.2">
      <c r="A25" s="18" t="s">
        <v>22</v>
      </c>
      <c r="B25" s="41" t="s">
        <v>39</v>
      </c>
      <c r="C25" s="36" t="s">
        <v>41</v>
      </c>
      <c r="D25" s="89">
        <v>0</v>
      </c>
      <c r="E25" s="91">
        <v>50</v>
      </c>
      <c r="F25" s="95">
        <v>20</v>
      </c>
      <c r="G25" s="69">
        <f t="shared" si="0"/>
        <v>170</v>
      </c>
      <c r="H25" s="52"/>
      <c r="I25" s="10">
        <f t="shared" si="1"/>
        <v>0</v>
      </c>
      <c r="J25" s="62">
        <v>0.23</v>
      </c>
      <c r="K25" s="11">
        <f t="shared" si="2"/>
        <v>0</v>
      </c>
    </row>
    <row r="26" spans="1:11" ht="25.5" x14ac:dyDescent="0.2">
      <c r="A26" s="18" t="s">
        <v>23</v>
      </c>
      <c r="B26" s="41" t="s">
        <v>35</v>
      </c>
      <c r="C26" s="36" t="s">
        <v>41</v>
      </c>
      <c r="D26" s="89">
        <v>5</v>
      </c>
      <c r="E26" s="91">
        <v>100</v>
      </c>
      <c r="F26" s="95">
        <v>40</v>
      </c>
      <c r="G26" s="69">
        <f t="shared" si="0"/>
        <v>350</v>
      </c>
      <c r="H26" s="52"/>
      <c r="I26" s="10">
        <f t="shared" si="1"/>
        <v>0</v>
      </c>
      <c r="J26" s="62">
        <v>0.23</v>
      </c>
      <c r="K26" s="11">
        <f t="shared" si="2"/>
        <v>0</v>
      </c>
    </row>
    <row r="27" spans="1:11" ht="38.25" x14ac:dyDescent="0.2">
      <c r="A27" s="18" t="s">
        <v>24</v>
      </c>
      <c r="B27" s="42" t="s">
        <v>51</v>
      </c>
      <c r="C27" s="36" t="s">
        <v>41</v>
      </c>
      <c r="D27" s="89">
        <v>50</v>
      </c>
      <c r="E27" s="91">
        <v>50</v>
      </c>
      <c r="F27" s="95">
        <v>20</v>
      </c>
      <c r="G27" s="69">
        <f t="shared" si="0"/>
        <v>290</v>
      </c>
      <c r="H27" s="52"/>
      <c r="I27" s="10">
        <f t="shared" si="1"/>
        <v>0</v>
      </c>
      <c r="J27" s="62">
        <v>0.23</v>
      </c>
      <c r="K27" s="11">
        <f t="shared" si="2"/>
        <v>0</v>
      </c>
    </row>
    <row r="28" spans="1:11" ht="51" x14ac:dyDescent="0.2">
      <c r="A28" s="18" t="s">
        <v>25</v>
      </c>
      <c r="B28" s="41" t="s">
        <v>94</v>
      </c>
      <c r="C28" s="36" t="s">
        <v>41</v>
      </c>
      <c r="D28" s="89">
        <v>10</v>
      </c>
      <c r="E28" s="91">
        <v>150</v>
      </c>
      <c r="F28" s="95">
        <v>100</v>
      </c>
      <c r="G28" s="69">
        <f t="shared" si="0"/>
        <v>630</v>
      </c>
      <c r="H28" s="52"/>
      <c r="I28" s="10">
        <f t="shared" si="1"/>
        <v>0</v>
      </c>
      <c r="J28" s="62">
        <v>0.23</v>
      </c>
      <c r="K28" s="11">
        <f t="shared" si="2"/>
        <v>0</v>
      </c>
    </row>
    <row r="29" spans="1:11" ht="63.75" x14ac:dyDescent="0.2">
      <c r="A29" s="18" t="s">
        <v>26</v>
      </c>
      <c r="B29" s="41" t="s">
        <v>93</v>
      </c>
      <c r="C29" s="36" t="s">
        <v>41</v>
      </c>
      <c r="D29" s="89">
        <v>5</v>
      </c>
      <c r="E29" s="91">
        <v>200</v>
      </c>
      <c r="F29" s="95">
        <v>50</v>
      </c>
      <c r="G29" s="69">
        <f t="shared" si="0"/>
        <v>620</v>
      </c>
      <c r="H29" s="52"/>
      <c r="I29" s="10">
        <f t="shared" si="1"/>
        <v>0</v>
      </c>
      <c r="J29" s="62">
        <v>0.23</v>
      </c>
      <c r="K29" s="11">
        <f t="shared" si="2"/>
        <v>0</v>
      </c>
    </row>
    <row r="30" spans="1:11" ht="27" x14ac:dyDescent="0.2">
      <c r="A30" s="18" t="s">
        <v>27</v>
      </c>
      <c r="B30" s="41" t="s">
        <v>81</v>
      </c>
      <c r="C30" s="36" t="s">
        <v>34</v>
      </c>
      <c r="D30" s="89">
        <v>500</v>
      </c>
      <c r="E30" s="91">
        <v>500</v>
      </c>
      <c r="F30" s="95">
        <v>850</v>
      </c>
      <c r="G30" s="69">
        <f t="shared" si="0"/>
        <v>4440</v>
      </c>
      <c r="H30" s="52"/>
      <c r="I30" s="10">
        <f t="shared" si="1"/>
        <v>0</v>
      </c>
      <c r="J30" s="62">
        <v>0.23</v>
      </c>
      <c r="K30" s="11">
        <f t="shared" si="2"/>
        <v>0</v>
      </c>
    </row>
    <row r="31" spans="1:11" ht="39.75" x14ac:dyDescent="0.2">
      <c r="A31" s="18" t="s">
        <v>28</v>
      </c>
      <c r="B31" s="41" t="s">
        <v>82</v>
      </c>
      <c r="C31" s="36" t="s">
        <v>34</v>
      </c>
      <c r="D31" s="89">
        <v>47</v>
      </c>
      <c r="E31" s="91">
        <v>100</v>
      </c>
      <c r="F31" s="95">
        <v>450</v>
      </c>
      <c r="G31" s="69">
        <f t="shared" si="0"/>
        <v>1440</v>
      </c>
      <c r="H31" s="52"/>
      <c r="I31" s="10">
        <f t="shared" si="1"/>
        <v>0</v>
      </c>
      <c r="J31" s="62">
        <v>0.23</v>
      </c>
      <c r="K31" s="11">
        <f t="shared" si="2"/>
        <v>0</v>
      </c>
    </row>
    <row r="32" spans="1:11" ht="52.5" x14ac:dyDescent="0.2">
      <c r="A32" s="18" t="s">
        <v>29</v>
      </c>
      <c r="B32" s="46" t="s">
        <v>95</v>
      </c>
      <c r="C32" s="36" t="s">
        <v>34</v>
      </c>
      <c r="D32" s="89">
        <v>5</v>
      </c>
      <c r="E32" s="91">
        <v>50</v>
      </c>
      <c r="F32" s="95">
        <v>7</v>
      </c>
      <c r="G32" s="69">
        <f t="shared" si="0"/>
        <v>150</v>
      </c>
      <c r="H32" s="52"/>
      <c r="I32" s="10">
        <f t="shared" si="1"/>
        <v>0</v>
      </c>
      <c r="J32" s="62">
        <v>0.23</v>
      </c>
      <c r="K32" s="11">
        <f t="shared" si="2"/>
        <v>0</v>
      </c>
    </row>
    <row r="33" spans="1:12" ht="52.5" x14ac:dyDescent="0.2">
      <c r="A33" s="18" t="s">
        <v>30</v>
      </c>
      <c r="B33" s="44" t="s">
        <v>83</v>
      </c>
      <c r="C33" s="36" t="s">
        <v>34</v>
      </c>
      <c r="D33" s="89">
        <v>70</v>
      </c>
      <c r="E33" s="91">
        <v>50</v>
      </c>
      <c r="F33" s="95">
        <v>20</v>
      </c>
      <c r="G33" s="69">
        <f t="shared" si="0"/>
        <v>340</v>
      </c>
      <c r="H33" s="52"/>
      <c r="I33" s="10">
        <f t="shared" si="1"/>
        <v>0</v>
      </c>
      <c r="J33" s="62">
        <v>0.23</v>
      </c>
      <c r="K33" s="11">
        <f t="shared" si="2"/>
        <v>0</v>
      </c>
    </row>
    <row r="34" spans="1:12" ht="65.25" x14ac:dyDescent="0.2">
      <c r="A34" s="18" t="s">
        <v>31</v>
      </c>
      <c r="B34" s="45" t="s">
        <v>84</v>
      </c>
      <c r="C34" s="36" t="s">
        <v>34</v>
      </c>
      <c r="D34" s="89">
        <v>6</v>
      </c>
      <c r="E34" s="91">
        <v>50</v>
      </c>
      <c r="F34" s="95">
        <v>5</v>
      </c>
      <c r="G34" s="143">
        <f t="shared" si="0"/>
        <v>150</v>
      </c>
      <c r="H34" s="52"/>
      <c r="I34" s="10">
        <f t="shared" si="1"/>
        <v>0</v>
      </c>
      <c r="J34" s="62">
        <v>0.23</v>
      </c>
      <c r="K34" s="11">
        <f t="shared" si="2"/>
        <v>0</v>
      </c>
    </row>
    <row r="35" spans="1:12" ht="25.5" x14ac:dyDescent="0.2">
      <c r="A35" s="18" t="s">
        <v>32</v>
      </c>
      <c r="B35" s="41" t="s">
        <v>96</v>
      </c>
      <c r="C35" s="36" t="s">
        <v>41</v>
      </c>
      <c r="D35" s="89">
        <v>35</v>
      </c>
      <c r="E35" s="91">
        <v>200</v>
      </c>
      <c r="F35" s="95">
        <v>120</v>
      </c>
      <c r="G35" s="69">
        <f t="shared" si="0"/>
        <v>860</v>
      </c>
      <c r="H35" s="52"/>
      <c r="I35" s="10">
        <f t="shared" si="1"/>
        <v>0</v>
      </c>
      <c r="J35" s="62">
        <v>0.23</v>
      </c>
      <c r="K35" s="11">
        <f t="shared" si="2"/>
        <v>0</v>
      </c>
      <c r="L35" s="17"/>
    </row>
    <row r="36" spans="1:12" ht="27" x14ac:dyDescent="0.2">
      <c r="A36" s="18" t="s">
        <v>33</v>
      </c>
      <c r="B36" s="41" t="s">
        <v>85</v>
      </c>
      <c r="C36" s="36" t="s">
        <v>34</v>
      </c>
      <c r="D36" s="89">
        <v>60</v>
      </c>
      <c r="E36" s="91">
        <v>100</v>
      </c>
      <c r="F36" s="95">
        <v>160</v>
      </c>
      <c r="G36" s="69">
        <f t="shared" si="0"/>
        <v>770</v>
      </c>
      <c r="H36" s="52"/>
      <c r="I36" s="10">
        <f t="shared" si="1"/>
        <v>0</v>
      </c>
      <c r="J36" s="62">
        <v>0.23</v>
      </c>
      <c r="K36" s="11">
        <f t="shared" si="2"/>
        <v>0</v>
      </c>
    </row>
    <row r="37" spans="1:12" ht="39.75" x14ac:dyDescent="0.2">
      <c r="A37" s="18" t="s">
        <v>42</v>
      </c>
      <c r="B37" s="41" t="s">
        <v>86</v>
      </c>
      <c r="C37" s="36" t="s">
        <v>34</v>
      </c>
      <c r="D37" s="89">
        <v>20</v>
      </c>
      <c r="E37" s="91">
        <v>50</v>
      </c>
      <c r="F37" s="95">
        <v>25</v>
      </c>
      <c r="G37" s="69">
        <f t="shared" si="0"/>
        <v>230</v>
      </c>
      <c r="H37" s="52"/>
      <c r="I37" s="10">
        <f t="shared" si="1"/>
        <v>0</v>
      </c>
      <c r="J37" s="62">
        <v>0.23</v>
      </c>
      <c r="K37" s="11">
        <f t="shared" si="2"/>
        <v>0</v>
      </c>
    </row>
    <row r="38" spans="1:12" ht="27" x14ac:dyDescent="0.2">
      <c r="A38" s="18" t="s">
        <v>53</v>
      </c>
      <c r="B38" s="47" t="s">
        <v>49</v>
      </c>
      <c r="C38" s="36" t="s">
        <v>34</v>
      </c>
      <c r="D38" s="89">
        <v>0</v>
      </c>
      <c r="E38" s="91">
        <v>50</v>
      </c>
      <c r="F38" s="95">
        <v>5</v>
      </c>
      <c r="G38" s="69">
        <f t="shared" si="0"/>
        <v>140</v>
      </c>
      <c r="H38" s="52"/>
      <c r="I38" s="10">
        <f t="shared" si="1"/>
        <v>0</v>
      </c>
      <c r="J38" s="62">
        <v>0.23</v>
      </c>
      <c r="K38" s="11">
        <f t="shared" si="2"/>
        <v>0</v>
      </c>
    </row>
    <row r="39" spans="1:12" ht="54.75" customHeight="1" thickBot="1" x14ac:dyDescent="0.25">
      <c r="A39" s="18" t="s">
        <v>54</v>
      </c>
      <c r="B39" s="48" t="s">
        <v>50</v>
      </c>
      <c r="C39" s="37" t="s">
        <v>34</v>
      </c>
      <c r="D39" s="89">
        <v>6</v>
      </c>
      <c r="E39" s="92">
        <v>50</v>
      </c>
      <c r="F39" s="96">
        <v>5</v>
      </c>
      <c r="G39" s="69">
        <f t="shared" si="0"/>
        <v>150</v>
      </c>
      <c r="H39" s="52"/>
      <c r="I39" s="10">
        <f t="shared" si="1"/>
        <v>0</v>
      </c>
      <c r="J39" s="62">
        <v>0.23</v>
      </c>
      <c r="K39" s="11">
        <f t="shared" si="2"/>
        <v>0</v>
      </c>
    </row>
    <row r="40" spans="1:12" ht="36.75" customHeight="1" thickBot="1" x14ac:dyDescent="0.25">
      <c r="A40" s="150" t="s">
        <v>40</v>
      </c>
      <c r="B40" s="151"/>
      <c r="C40" s="151"/>
      <c r="D40" s="151"/>
      <c r="E40" s="151"/>
      <c r="F40" s="151"/>
      <c r="G40" s="151"/>
      <c r="H40" s="152"/>
      <c r="I40" s="64">
        <f>SUM(I4:I39)</f>
        <v>0</v>
      </c>
      <c r="J40" s="65"/>
      <c r="K40" s="64">
        <f>SUM(K4:K39)</f>
        <v>0</v>
      </c>
    </row>
    <row r="41" spans="1:12" x14ac:dyDescent="0.2">
      <c r="A41" s="1"/>
      <c r="B41" s="1"/>
      <c r="C41" s="16"/>
      <c r="D41" s="16"/>
      <c r="E41" s="16"/>
      <c r="F41" s="14"/>
      <c r="G41" s="14"/>
      <c r="H41" s="9"/>
      <c r="I41" s="63"/>
    </row>
    <row r="42" spans="1:12" x14ac:dyDescent="0.2">
      <c r="A42" t="s">
        <v>99</v>
      </c>
    </row>
    <row r="47" spans="1:12" x14ac:dyDescent="0.2">
      <c r="C47" s="17" t="s">
        <v>98</v>
      </c>
    </row>
  </sheetData>
  <mergeCells count="2">
    <mergeCell ref="A1:K1"/>
    <mergeCell ref="A40:H4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3" orientation="landscape" horizontalDpi="4294967294" verticalDpi="4294967294" r:id="rId1"/>
  <headerFooter alignWithMargins="0">
    <oddHeader>&amp;LZP/12/2019&amp;CFormularz asortymentowo-cenowo-ilościowy&amp;RZałącznik nr 2</oddHeader>
  </headerFooter>
  <rowBreaks count="2" manualBreakCount="2">
    <brk id="22" max="16383" man="1"/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BreakPreview" zoomScaleNormal="100" zoomScaleSheetLayoutView="100" zoomScalePageLayoutView="80" workbookViewId="0">
      <selection activeCell="M12" sqref="M12"/>
    </sheetView>
  </sheetViews>
  <sheetFormatPr defaultRowHeight="12.75" x14ac:dyDescent="0.2"/>
  <cols>
    <col min="1" max="1" width="4.28515625" customWidth="1"/>
    <col min="2" max="2" width="25.7109375" customWidth="1"/>
    <col min="3" max="5" width="13.42578125" style="17" customWidth="1"/>
    <col min="6" max="7" width="14.7109375" style="13" customWidth="1"/>
    <col min="8" max="8" width="11.140625" style="8" customWidth="1"/>
    <col min="9" max="9" width="16.28515625" style="8" customWidth="1"/>
    <col min="10" max="10" width="9.140625" style="8"/>
    <col min="11" max="11" width="16.7109375" style="8" bestFit="1" customWidth="1"/>
    <col min="13" max="13" width="18.42578125" bestFit="1" customWidth="1"/>
  </cols>
  <sheetData>
    <row r="1" spans="1:11" ht="24.75" customHeight="1" thickBot="1" x14ac:dyDescent="0.3">
      <c r="A1" s="153" t="s">
        <v>100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64.5" customHeight="1" thickBot="1" x14ac:dyDescent="0.25">
      <c r="A2" s="4" t="s">
        <v>87</v>
      </c>
      <c r="B2" s="30" t="s">
        <v>88</v>
      </c>
      <c r="C2" s="32" t="s">
        <v>89</v>
      </c>
      <c r="D2" s="32" t="s">
        <v>136</v>
      </c>
      <c r="E2" s="32" t="s">
        <v>137</v>
      </c>
      <c r="F2" s="32" t="s">
        <v>138</v>
      </c>
      <c r="G2" s="32" t="s">
        <v>102</v>
      </c>
      <c r="H2" s="38" t="s">
        <v>90</v>
      </c>
      <c r="I2" s="2" t="s">
        <v>0</v>
      </c>
      <c r="J2" s="2" t="s">
        <v>60</v>
      </c>
      <c r="K2" s="3" t="s">
        <v>61</v>
      </c>
    </row>
    <row r="3" spans="1:11" ht="18.75" customHeight="1" thickBot="1" x14ac:dyDescent="0.25">
      <c r="A3" s="7">
        <v>1</v>
      </c>
      <c r="B3" s="31">
        <v>2</v>
      </c>
      <c r="C3" s="66">
        <v>3</v>
      </c>
      <c r="D3" s="67">
        <v>4</v>
      </c>
      <c r="E3" s="66">
        <v>5</v>
      </c>
      <c r="F3" s="67">
        <v>6</v>
      </c>
      <c r="G3" s="66">
        <v>7</v>
      </c>
      <c r="H3" s="67">
        <v>8</v>
      </c>
      <c r="I3" s="66">
        <v>9</v>
      </c>
      <c r="J3" s="67">
        <v>10</v>
      </c>
      <c r="K3" s="66">
        <v>11</v>
      </c>
    </row>
    <row r="4" spans="1:11" ht="33" customHeight="1" x14ac:dyDescent="0.2">
      <c r="A4" s="5" t="s">
        <v>1</v>
      </c>
      <c r="B4" s="34" t="s">
        <v>129</v>
      </c>
      <c r="C4" s="36" t="s">
        <v>130</v>
      </c>
      <c r="D4" s="85">
        <v>600</v>
      </c>
      <c r="E4" s="97">
        <v>600</v>
      </c>
      <c r="F4" s="98">
        <v>300</v>
      </c>
      <c r="G4" s="69">
        <f>ROUNDUP(((SUM(D4:F4))*1.2*2),-1)</f>
        <v>3600</v>
      </c>
      <c r="H4" s="39"/>
      <c r="I4" s="10">
        <f>G4*H4</f>
        <v>0</v>
      </c>
      <c r="J4" s="62">
        <v>0.23</v>
      </c>
      <c r="K4" s="11">
        <f>I4+I4*J4</f>
        <v>0</v>
      </c>
    </row>
    <row r="5" spans="1:11" ht="26.25" customHeight="1" thickBot="1" x14ac:dyDescent="0.25">
      <c r="A5" s="6" t="s">
        <v>2</v>
      </c>
      <c r="B5" s="35" t="s">
        <v>36</v>
      </c>
      <c r="C5" s="37" t="s">
        <v>37</v>
      </c>
      <c r="D5" s="86">
        <v>500</v>
      </c>
      <c r="E5" s="99">
        <v>500</v>
      </c>
      <c r="F5" s="96">
        <v>100</v>
      </c>
      <c r="G5" s="69">
        <f>ROUNDUP(((SUM(D5:F5))*1.2*2),-1)</f>
        <v>2640</v>
      </c>
      <c r="H5" s="40"/>
      <c r="I5" s="10">
        <f>G5*H5</f>
        <v>0</v>
      </c>
      <c r="J5" s="62">
        <v>0.23</v>
      </c>
      <c r="K5" s="11">
        <f>I5+I5*J5</f>
        <v>0</v>
      </c>
    </row>
    <row r="6" spans="1:11" ht="27.75" customHeight="1" thickBot="1" x14ac:dyDescent="0.25">
      <c r="A6" s="150" t="s">
        <v>40</v>
      </c>
      <c r="B6" s="151"/>
      <c r="C6" s="151"/>
      <c r="D6" s="151"/>
      <c r="E6" s="151"/>
      <c r="F6" s="151"/>
      <c r="G6" s="151"/>
      <c r="H6" s="152"/>
      <c r="I6" s="64">
        <f>SUM(I4:I5)</f>
        <v>0</v>
      </c>
      <c r="J6" s="65"/>
      <c r="K6" s="64">
        <f>SUM(K4:K5)</f>
        <v>0</v>
      </c>
    </row>
    <row r="8" spans="1:11" x14ac:dyDescent="0.2">
      <c r="A8" t="s">
        <v>99</v>
      </c>
    </row>
    <row r="13" spans="1:11" x14ac:dyDescent="0.2">
      <c r="C13" s="17" t="s">
        <v>98</v>
      </c>
    </row>
    <row r="34" spans="7:7" x14ac:dyDescent="0.2">
      <c r="G34" s="145"/>
    </row>
  </sheetData>
  <mergeCells count="2">
    <mergeCell ref="A1:K1"/>
    <mergeCell ref="A6:H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>
    <oddHeader>&amp;LZP/12/2019&amp;CFormularz asortymentowo-cenowo-ilościowy&amp;RZałącznik nr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BreakPreview" zoomScaleNormal="80" zoomScaleSheetLayoutView="100" zoomScalePageLayoutView="80" workbookViewId="0">
      <selection activeCell="B15" sqref="B15"/>
    </sheetView>
  </sheetViews>
  <sheetFormatPr defaultRowHeight="12.75" x14ac:dyDescent="0.2"/>
  <cols>
    <col min="1" max="1" width="4.28515625" customWidth="1"/>
    <col min="2" max="2" width="25.7109375" customWidth="1"/>
    <col min="3" max="5" width="13.42578125" style="17" customWidth="1"/>
    <col min="6" max="7" width="14.7109375" style="13" customWidth="1"/>
    <col min="8" max="8" width="11.140625" style="8" customWidth="1"/>
    <col min="9" max="9" width="18.42578125" style="8" customWidth="1"/>
    <col min="10" max="10" width="9.140625" style="8"/>
    <col min="11" max="11" width="16.7109375" style="8" bestFit="1" customWidth="1"/>
    <col min="13" max="13" width="18.42578125" bestFit="1" customWidth="1"/>
  </cols>
  <sheetData>
    <row r="1" spans="1:11" ht="24" customHeight="1" thickBot="1" x14ac:dyDescent="0.3">
      <c r="A1" s="155" t="s">
        <v>101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53.25" customHeight="1" thickBot="1" x14ac:dyDescent="0.25">
      <c r="A2" s="4" t="s">
        <v>87</v>
      </c>
      <c r="B2" s="30" t="s">
        <v>88</v>
      </c>
      <c r="C2" s="32" t="s">
        <v>89</v>
      </c>
      <c r="D2" s="32" t="s">
        <v>136</v>
      </c>
      <c r="E2" s="32" t="s">
        <v>137</v>
      </c>
      <c r="F2" s="32" t="s">
        <v>138</v>
      </c>
      <c r="G2" s="68" t="s">
        <v>102</v>
      </c>
      <c r="H2" s="2" t="s">
        <v>90</v>
      </c>
      <c r="I2" s="2" t="s">
        <v>0</v>
      </c>
      <c r="J2" s="2" t="s">
        <v>60</v>
      </c>
      <c r="K2" s="3" t="s">
        <v>61</v>
      </c>
    </row>
    <row r="3" spans="1:11" ht="18.75" customHeight="1" thickBot="1" x14ac:dyDescent="0.25">
      <c r="A3" s="7">
        <v>1</v>
      </c>
      <c r="B3" s="31">
        <v>2</v>
      </c>
      <c r="C3" s="33">
        <v>3</v>
      </c>
      <c r="D3" s="31">
        <v>4</v>
      </c>
      <c r="E3" s="33">
        <v>5</v>
      </c>
      <c r="F3" s="31">
        <v>6</v>
      </c>
      <c r="G3" s="33">
        <v>7</v>
      </c>
      <c r="H3" s="31">
        <v>8</v>
      </c>
      <c r="I3" s="33">
        <v>9</v>
      </c>
      <c r="J3" s="31">
        <v>10</v>
      </c>
      <c r="K3" s="33">
        <v>11</v>
      </c>
    </row>
    <row r="4" spans="1:11" ht="63.75" x14ac:dyDescent="0.2">
      <c r="A4" s="22" t="s">
        <v>1</v>
      </c>
      <c r="B4" s="23" t="s">
        <v>55</v>
      </c>
      <c r="C4" s="53" t="s">
        <v>38</v>
      </c>
      <c r="D4" s="70">
        <v>1</v>
      </c>
      <c r="E4" s="75">
        <v>30</v>
      </c>
      <c r="F4" s="80">
        <v>20</v>
      </c>
      <c r="G4" s="69">
        <f>ROUNDUP(((SUM(D4:F4))*1.2*2),-1)</f>
        <v>130</v>
      </c>
      <c r="H4" s="56"/>
      <c r="I4" s="100">
        <f t="shared" ref="I4" si="0">G4*H4</f>
        <v>0</v>
      </c>
      <c r="J4" s="101">
        <v>0.23</v>
      </c>
      <c r="K4" s="102">
        <f t="shared" ref="K4" si="1">ROUND(I4*1.23,2)</f>
        <v>0</v>
      </c>
    </row>
    <row r="5" spans="1:11" ht="96" customHeight="1" x14ac:dyDescent="0.2">
      <c r="A5" s="22" t="s">
        <v>2</v>
      </c>
      <c r="B5" s="24" t="s">
        <v>56</v>
      </c>
      <c r="C5" s="54" t="s">
        <v>38</v>
      </c>
      <c r="D5" s="71">
        <v>3</v>
      </c>
      <c r="E5" s="76">
        <v>10</v>
      </c>
      <c r="F5" s="81">
        <v>10</v>
      </c>
      <c r="G5" s="69">
        <f t="shared" ref="G5:G15" si="2">ROUNDUP(((SUM(D5:F5))*1.2*2),-1)</f>
        <v>60</v>
      </c>
      <c r="H5" s="57"/>
      <c r="I5" s="100">
        <f t="shared" ref="I5:I15" si="3">G5*H5</f>
        <v>0</v>
      </c>
      <c r="J5" s="101">
        <v>0.23</v>
      </c>
      <c r="K5" s="102">
        <f t="shared" ref="K5:K15" si="4">ROUND(I5*1.23,2)</f>
        <v>0</v>
      </c>
    </row>
    <row r="6" spans="1:11" ht="108.75" customHeight="1" x14ac:dyDescent="0.2">
      <c r="A6" s="22" t="s">
        <v>4</v>
      </c>
      <c r="B6" s="24" t="s">
        <v>57</v>
      </c>
      <c r="C6" s="54" t="s">
        <v>38</v>
      </c>
      <c r="D6" s="71">
        <v>0</v>
      </c>
      <c r="E6" s="76">
        <v>20</v>
      </c>
      <c r="F6" s="81">
        <v>10</v>
      </c>
      <c r="G6" s="69">
        <f t="shared" si="2"/>
        <v>80</v>
      </c>
      <c r="H6" s="58"/>
      <c r="I6" s="100">
        <f t="shared" si="3"/>
        <v>0</v>
      </c>
      <c r="J6" s="101">
        <v>0.23</v>
      </c>
      <c r="K6" s="102">
        <f t="shared" si="4"/>
        <v>0</v>
      </c>
    </row>
    <row r="7" spans="1:11" ht="54.75" customHeight="1" x14ac:dyDescent="0.2">
      <c r="A7" s="22" t="s">
        <v>5</v>
      </c>
      <c r="B7" s="25" t="s">
        <v>58</v>
      </c>
      <c r="C7" s="54" t="s">
        <v>38</v>
      </c>
      <c r="D7" s="72">
        <v>230</v>
      </c>
      <c r="E7" s="77">
        <v>200</v>
      </c>
      <c r="F7" s="82">
        <v>200</v>
      </c>
      <c r="G7" s="69">
        <f t="shared" si="2"/>
        <v>1520</v>
      </c>
      <c r="H7" s="59"/>
      <c r="I7" s="100">
        <f t="shared" si="3"/>
        <v>0</v>
      </c>
      <c r="J7" s="101">
        <v>0.23</v>
      </c>
      <c r="K7" s="102">
        <f t="shared" si="4"/>
        <v>0</v>
      </c>
    </row>
    <row r="8" spans="1:11" ht="92.25" customHeight="1" x14ac:dyDescent="0.2">
      <c r="A8" s="22" t="s">
        <v>6</v>
      </c>
      <c r="B8" s="24" t="s">
        <v>59</v>
      </c>
      <c r="C8" s="54" t="s">
        <v>38</v>
      </c>
      <c r="D8" s="72">
        <v>3</v>
      </c>
      <c r="E8" s="77">
        <v>70</v>
      </c>
      <c r="F8" s="82">
        <v>50</v>
      </c>
      <c r="G8" s="69">
        <f t="shared" si="2"/>
        <v>300</v>
      </c>
      <c r="H8" s="59"/>
      <c r="I8" s="100">
        <f t="shared" si="3"/>
        <v>0</v>
      </c>
      <c r="J8" s="101">
        <v>0.23</v>
      </c>
      <c r="K8" s="102">
        <f t="shared" si="4"/>
        <v>0</v>
      </c>
    </row>
    <row r="9" spans="1:11" ht="70.5" customHeight="1" x14ac:dyDescent="0.2">
      <c r="A9" s="22" t="s">
        <v>7</v>
      </c>
      <c r="B9" s="26" t="s">
        <v>3</v>
      </c>
      <c r="C9" s="54" t="s">
        <v>38</v>
      </c>
      <c r="D9" s="72">
        <v>300</v>
      </c>
      <c r="E9" s="77">
        <v>300</v>
      </c>
      <c r="F9" s="82">
        <v>500</v>
      </c>
      <c r="G9" s="69">
        <f t="shared" si="2"/>
        <v>2640</v>
      </c>
      <c r="H9" s="59"/>
      <c r="I9" s="100">
        <f t="shared" si="3"/>
        <v>0</v>
      </c>
      <c r="J9" s="101">
        <v>0.23</v>
      </c>
      <c r="K9" s="102">
        <f t="shared" si="4"/>
        <v>0</v>
      </c>
    </row>
    <row r="10" spans="1:11" ht="39.75" x14ac:dyDescent="0.2">
      <c r="A10" s="22" t="s">
        <v>8</v>
      </c>
      <c r="B10" s="19" t="s">
        <v>43</v>
      </c>
      <c r="C10" s="54" t="s">
        <v>38</v>
      </c>
      <c r="D10" s="73">
        <v>500</v>
      </c>
      <c r="E10" s="77">
        <v>600</v>
      </c>
      <c r="F10" s="82">
        <v>200</v>
      </c>
      <c r="G10" s="69">
        <f t="shared" si="2"/>
        <v>3120</v>
      </c>
      <c r="H10" s="12"/>
      <c r="I10" s="100">
        <f t="shared" si="3"/>
        <v>0</v>
      </c>
      <c r="J10" s="101">
        <v>0.23</v>
      </c>
      <c r="K10" s="102">
        <f t="shared" si="4"/>
        <v>0</v>
      </c>
    </row>
    <row r="11" spans="1:11" ht="66.75" customHeight="1" x14ac:dyDescent="0.2">
      <c r="A11" s="22" t="s">
        <v>9</v>
      </c>
      <c r="B11" s="19" t="s">
        <v>44</v>
      </c>
      <c r="C11" s="54" t="s">
        <v>38</v>
      </c>
      <c r="D11" s="74">
        <v>4500</v>
      </c>
      <c r="E11" s="78">
        <v>2000</v>
      </c>
      <c r="F11" s="83">
        <v>1000</v>
      </c>
      <c r="G11" s="69">
        <f t="shared" si="2"/>
        <v>18000</v>
      </c>
      <c r="H11" s="60"/>
      <c r="I11" s="100">
        <f t="shared" si="3"/>
        <v>0</v>
      </c>
      <c r="J11" s="101">
        <v>0.23</v>
      </c>
      <c r="K11" s="102">
        <f t="shared" si="4"/>
        <v>0</v>
      </c>
    </row>
    <row r="12" spans="1:11" ht="82.5" customHeight="1" x14ac:dyDescent="0.2">
      <c r="A12" s="22" t="s">
        <v>10</v>
      </c>
      <c r="B12" s="19" t="s">
        <v>45</v>
      </c>
      <c r="C12" s="55" t="s">
        <v>38</v>
      </c>
      <c r="D12" s="74">
        <v>5500</v>
      </c>
      <c r="E12" s="78">
        <v>2000</v>
      </c>
      <c r="F12" s="83">
        <v>1000</v>
      </c>
      <c r="G12" s="69">
        <f t="shared" si="2"/>
        <v>20400</v>
      </c>
      <c r="H12" s="60"/>
      <c r="I12" s="100">
        <f t="shared" si="3"/>
        <v>0</v>
      </c>
      <c r="J12" s="101">
        <v>0.23</v>
      </c>
      <c r="K12" s="102">
        <f t="shared" si="4"/>
        <v>0</v>
      </c>
    </row>
    <row r="13" spans="1:11" ht="76.5" x14ac:dyDescent="0.2">
      <c r="A13" s="22" t="s">
        <v>11</v>
      </c>
      <c r="B13" s="20" t="s">
        <v>152</v>
      </c>
      <c r="C13" s="55" t="s">
        <v>38</v>
      </c>
      <c r="D13" s="74">
        <v>10000</v>
      </c>
      <c r="E13" s="78">
        <v>17000</v>
      </c>
      <c r="F13" s="83">
        <v>0</v>
      </c>
      <c r="G13" s="69">
        <f t="shared" si="2"/>
        <v>64800</v>
      </c>
      <c r="H13" s="60"/>
      <c r="I13" s="100">
        <f t="shared" si="3"/>
        <v>0</v>
      </c>
      <c r="J13" s="101">
        <v>0.23</v>
      </c>
      <c r="K13" s="102">
        <f t="shared" si="4"/>
        <v>0</v>
      </c>
    </row>
    <row r="14" spans="1:11" ht="90.75" x14ac:dyDescent="0.2">
      <c r="A14" s="22" t="s">
        <v>12</v>
      </c>
      <c r="B14" s="27" t="s">
        <v>46</v>
      </c>
      <c r="C14" s="54" t="s">
        <v>38</v>
      </c>
      <c r="D14" s="74">
        <v>1000</v>
      </c>
      <c r="E14" s="78">
        <v>500</v>
      </c>
      <c r="F14" s="83">
        <v>0</v>
      </c>
      <c r="G14" s="69">
        <f t="shared" si="2"/>
        <v>3600</v>
      </c>
      <c r="H14" s="12"/>
      <c r="I14" s="100">
        <f t="shared" si="3"/>
        <v>0</v>
      </c>
      <c r="J14" s="101">
        <v>0.23</v>
      </c>
      <c r="K14" s="102">
        <f t="shared" si="4"/>
        <v>0</v>
      </c>
    </row>
    <row r="15" spans="1:11" ht="53.25" thickBot="1" x14ac:dyDescent="0.25">
      <c r="A15" s="22" t="s">
        <v>13</v>
      </c>
      <c r="B15" s="21" t="s">
        <v>48</v>
      </c>
      <c r="C15" s="55" t="s">
        <v>34</v>
      </c>
      <c r="D15" s="74">
        <v>0</v>
      </c>
      <c r="E15" s="79">
        <v>200</v>
      </c>
      <c r="F15" s="84">
        <v>0</v>
      </c>
      <c r="G15" s="69">
        <f t="shared" si="2"/>
        <v>480</v>
      </c>
      <c r="H15" s="60"/>
      <c r="I15" s="100">
        <f t="shared" si="3"/>
        <v>0</v>
      </c>
      <c r="J15" s="101">
        <v>0.23</v>
      </c>
      <c r="K15" s="102">
        <f t="shared" si="4"/>
        <v>0</v>
      </c>
    </row>
    <row r="16" spans="1:11" ht="32.25" customHeight="1" thickBot="1" x14ac:dyDescent="0.25">
      <c r="A16" s="150" t="s">
        <v>40</v>
      </c>
      <c r="B16" s="151"/>
      <c r="C16" s="151"/>
      <c r="D16" s="151"/>
      <c r="E16" s="151"/>
      <c r="F16" s="151"/>
      <c r="G16" s="151"/>
      <c r="H16" s="152"/>
      <c r="I16" s="64">
        <f>SUM(I4:I15)</f>
        <v>0</v>
      </c>
      <c r="J16" s="101">
        <v>0.23</v>
      </c>
      <c r="K16" s="64">
        <f>SUM(K4:K15)</f>
        <v>0</v>
      </c>
    </row>
    <row r="17" spans="1:11" x14ac:dyDescent="0.2">
      <c r="A17" s="15"/>
      <c r="B17" s="28"/>
      <c r="C17" s="28"/>
      <c r="D17" s="28"/>
      <c r="E17" s="28"/>
      <c r="F17" s="28"/>
      <c r="G17" s="28"/>
      <c r="H17" s="28"/>
      <c r="I17" s="29"/>
      <c r="J17" s="29"/>
      <c r="K17" s="29"/>
    </row>
    <row r="18" spans="1:11" x14ac:dyDescent="0.2">
      <c r="A18" s="16" t="s">
        <v>99</v>
      </c>
      <c r="B18" s="16"/>
      <c r="C18" s="16"/>
      <c r="D18" s="16"/>
      <c r="E18" s="16"/>
      <c r="F18" s="14"/>
      <c r="G18" s="14"/>
      <c r="H18" s="29"/>
      <c r="I18" s="29"/>
      <c r="J18" s="29"/>
      <c r="K18" s="29"/>
    </row>
    <row r="19" spans="1:11" x14ac:dyDescent="0.2">
      <c r="A19" s="16"/>
      <c r="B19" s="16"/>
      <c r="C19" s="16"/>
      <c r="D19" s="16"/>
      <c r="E19" s="16"/>
      <c r="F19" s="14"/>
      <c r="G19" s="14"/>
      <c r="H19" s="29"/>
      <c r="I19" s="29"/>
      <c r="J19" s="29"/>
      <c r="K19" s="29"/>
    </row>
    <row r="20" spans="1:11" x14ac:dyDescent="0.2">
      <c r="A20" s="16"/>
      <c r="B20" s="16"/>
      <c r="C20" s="16"/>
      <c r="D20" s="16"/>
      <c r="E20" s="16"/>
      <c r="F20" s="14"/>
      <c r="G20" s="14"/>
      <c r="H20" s="29"/>
      <c r="I20" s="29"/>
      <c r="J20" s="29"/>
      <c r="K20" s="29"/>
    </row>
    <row r="21" spans="1:11" x14ac:dyDescent="0.2">
      <c r="A21" s="16"/>
      <c r="B21" s="16"/>
      <c r="C21" s="16"/>
      <c r="D21" s="16"/>
      <c r="E21" s="16"/>
      <c r="F21" s="14"/>
      <c r="G21" s="14"/>
      <c r="H21" s="29"/>
      <c r="I21" s="29"/>
      <c r="J21" s="29"/>
      <c r="K21" s="29"/>
    </row>
    <row r="22" spans="1:11" x14ac:dyDescent="0.2">
      <c r="A22" s="1"/>
      <c r="B22" s="1"/>
      <c r="C22" s="16"/>
      <c r="D22" s="16"/>
      <c r="E22" s="16"/>
      <c r="F22" s="14"/>
      <c r="G22" s="14"/>
      <c r="H22" s="9"/>
    </row>
    <row r="23" spans="1:11" x14ac:dyDescent="0.2">
      <c r="A23" s="1"/>
      <c r="B23" s="1"/>
      <c r="C23" s="17" t="s">
        <v>98</v>
      </c>
      <c r="F23" s="14"/>
      <c r="G23" s="14"/>
      <c r="H23" s="9"/>
    </row>
    <row r="24" spans="1:11" x14ac:dyDescent="0.2">
      <c r="A24" s="1"/>
      <c r="B24" s="1"/>
      <c r="C24" s="16"/>
      <c r="D24" s="16"/>
      <c r="E24" s="16"/>
      <c r="F24" s="14"/>
      <c r="G24" s="14"/>
      <c r="H24" s="9"/>
    </row>
    <row r="25" spans="1:11" x14ac:dyDescent="0.2">
      <c r="A25" s="1"/>
      <c r="B25" s="1"/>
      <c r="C25" s="16"/>
      <c r="D25" s="16"/>
      <c r="E25" s="16"/>
      <c r="F25" s="14"/>
      <c r="G25" s="14"/>
      <c r="H25" s="9"/>
    </row>
    <row r="26" spans="1:11" x14ac:dyDescent="0.2">
      <c r="A26" s="1"/>
      <c r="B26" s="1"/>
      <c r="C26" s="16"/>
      <c r="D26" s="16"/>
      <c r="E26" s="16"/>
      <c r="F26" s="14"/>
      <c r="G26" s="14"/>
      <c r="H26" s="9"/>
    </row>
    <row r="27" spans="1:11" x14ac:dyDescent="0.2">
      <c r="A27" s="1"/>
      <c r="B27" s="1"/>
      <c r="C27" s="16"/>
      <c r="D27" s="16"/>
      <c r="E27" s="16"/>
      <c r="F27" s="14"/>
      <c r="G27" s="14"/>
      <c r="H27" s="9"/>
    </row>
    <row r="28" spans="1:11" x14ac:dyDescent="0.2">
      <c r="I28" s="63"/>
      <c r="K28" s="63"/>
    </row>
    <row r="34" spans="7:7" x14ac:dyDescent="0.2">
      <c r="G34" s="145"/>
    </row>
  </sheetData>
  <mergeCells count="2">
    <mergeCell ref="A1:K1"/>
    <mergeCell ref="A16:H1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7" orientation="landscape" r:id="rId1"/>
  <headerFooter alignWithMargins="0">
    <oddHeader>&amp;LZP/12/2019&amp;CFormularz asortymentowo-cenowo-ilościowy&amp;RZałącznik nr 2</oddHeader>
  </headerFooter>
  <rowBreaks count="1" manualBreakCount="1">
    <brk id="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WhiteSpace="0" view="pageBreakPreview" topLeftCell="A3" zoomScaleNormal="80" zoomScaleSheetLayoutView="100" zoomScalePageLayoutView="80" workbookViewId="0">
      <selection activeCell="A9" sqref="A9"/>
    </sheetView>
  </sheetViews>
  <sheetFormatPr defaultRowHeight="12.75" x14ac:dyDescent="0.2"/>
  <cols>
    <col min="1" max="1" width="4.28515625" customWidth="1"/>
    <col min="2" max="2" width="25.7109375" customWidth="1"/>
    <col min="3" max="5" width="13.42578125" style="17" customWidth="1"/>
    <col min="6" max="7" width="14.7109375" style="13" customWidth="1"/>
    <col min="8" max="8" width="11.140625" style="8" customWidth="1"/>
    <col min="9" max="9" width="18.42578125" style="8" customWidth="1"/>
    <col min="10" max="10" width="9.140625" style="8"/>
    <col min="11" max="11" width="16.7109375" style="8" bestFit="1" customWidth="1"/>
    <col min="13" max="13" width="18.42578125" bestFit="1" customWidth="1"/>
  </cols>
  <sheetData>
    <row r="1" spans="1:11" ht="24" customHeight="1" thickBot="1" x14ac:dyDescent="0.3">
      <c r="A1" s="155" t="s">
        <v>131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53.25" customHeight="1" thickBot="1" x14ac:dyDescent="0.25">
      <c r="A2" s="4" t="s">
        <v>87</v>
      </c>
      <c r="B2" s="30" t="s">
        <v>88</v>
      </c>
      <c r="C2" s="32" t="s">
        <v>89</v>
      </c>
      <c r="D2" s="32" t="s">
        <v>136</v>
      </c>
      <c r="E2" s="32" t="s">
        <v>137</v>
      </c>
      <c r="F2" s="32" t="s">
        <v>138</v>
      </c>
      <c r="G2" s="68" t="s">
        <v>139</v>
      </c>
      <c r="H2" s="2" t="s">
        <v>90</v>
      </c>
      <c r="I2" s="2" t="s">
        <v>0</v>
      </c>
      <c r="J2" s="2" t="s">
        <v>60</v>
      </c>
      <c r="K2" s="3" t="s">
        <v>61</v>
      </c>
    </row>
    <row r="3" spans="1:11" ht="18.75" customHeight="1" thickBot="1" x14ac:dyDescent="0.25">
      <c r="A3" s="7">
        <v>1</v>
      </c>
      <c r="B3" s="31">
        <v>2</v>
      </c>
      <c r="C3" s="33">
        <v>3</v>
      </c>
      <c r="D3" s="31">
        <v>4</v>
      </c>
      <c r="E3" s="33">
        <v>5</v>
      </c>
      <c r="F3" s="31">
        <v>6</v>
      </c>
      <c r="G3" s="33">
        <v>7</v>
      </c>
      <c r="H3" s="31">
        <v>8</v>
      </c>
      <c r="I3" s="33">
        <v>9</v>
      </c>
      <c r="J3" s="31">
        <v>10</v>
      </c>
      <c r="K3" s="33">
        <v>11</v>
      </c>
    </row>
    <row r="4" spans="1:11" ht="78.75" x14ac:dyDescent="0.25">
      <c r="A4" s="22" t="s">
        <v>1</v>
      </c>
      <c r="B4" s="110" t="s">
        <v>106</v>
      </c>
      <c r="C4" s="111" t="s">
        <v>140</v>
      </c>
      <c r="D4" s="111">
        <v>0</v>
      </c>
      <c r="E4" s="111">
        <v>0</v>
      </c>
      <c r="F4" s="112">
        <v>400</v>
      </c>
      <c r="G4" s="69">
        <f>ROUNDUP(((SUM(D4:F4)*2)),-1)</f>
        <v>800</v>
      </c>
      <c r="H4" s="56"/>
      <c r="I4" s="100">
        <f>G4*H4</f>
        <v>0</v>
      </c>
      <c r="J4" s="101">
        <v>0.23</v>
      </c>
      <c r="K4" s="102">
        <f t="shared" ref="K4:K9" si="0">ROUND(I4*1.23,2)</f>
        <v>0</v>
      </c>
    </row>
    <row r="5" spans="1:11" ht="78.75" x14ac:dyDescent="0.25">
      <c r="A5" s="22" t="s">
        <v>2</v>
      </c>
      <c r="B5" s="110" t="s">
        <v>107</v>
      </c>
      <c r="C5" s="111" t="s">
        <v>140</v>
      </c>
      <c r="D5" s="111">
        <v>0</v>
      </c>
      <c r="E5" s="111">
        <v>0</v>
      </c>
      <c r="F5" s="112">
        <v>350</v>
      </c>
      <c r="G5" s="69">
        <f t="shared" ref="G5:G9" si="1">ROUNDUP(((SUM(D5:F5)*2)),-1)</f>
        <v>700</v>
      </c>
      <c r="H5" s="57"/>
      <c r="I5" s="100">
        <f t="shared" ref="I5:I9" si="2">G5*H5</f>
        <v>0</v>
      </c>
      <c r="J5" s="101">
        <v>0.23</v>
      </c>
      <c r="K5" s="102">
        <f t="shared" si="0"/>
        <v>0</v>
      </c>
    </row>
    <row r="6" spans="1:11" ht="94.5" x14ac:dyDescent="0.25">
      <c r="A6" s="22" t="s">
        <v>4</v>
      </c>
      <c r="B6" s="110" t="s">
        <v>108</v>
      </c>
      <c r="C6" s="111" t="s">
        <v>140</v>
      </c>
      <c r="D6" s="111">
        <v>0</v>
      </c>
      <c r="E6" s="111">
        <v>0</v>
      </c>
      <c r="F6" s="112">
        <v>50</v>
      </c>
      <c r="G6" s="69">
        <f t="shared" si="1"/>
        <v>100</v>
      </c>
      <c r="H6" s="58"/>
      <c r="I6" s="100">
        <f t="shared" si="2"/>
        <v>0</v>
      </c>
      <c r="J6" s="101">
        <v>0.23</v>
      </c>
      <c r="K6" s="102">
        <f t="shared" si="0"/>
        <v>0</v>
      </c>
    </row>
    <row r="7" spans="1:11" ht="94.5" x14ac:dyDescent="0.25">
      <c r="A7" s="22" t="s">
        <v>5</v>
      </c>
      <c r="B7" s="110" t="s">
        <v>109</v>
      </c>
      <c r="C7" s="111" t="s">
        <v>140</v>
      </c>
      <c r="D7" s="111">
        <v>0</v>
      </c>
      <c r="E7" s="111">
        <v>0</v>
      </c>
      <c r="F7" s="112">
        <v>40</v>
      </c>
      <c r="G7" s="69">
        <f t="shared" si="1"/>
        <v>80</v>
      </c>
      <c r="H7" s="59"/>
      <c r="I7" s="100">
        <f t="shared" si="2"/>
        <v>0</v>
      </c>
      <c r="J7" s="101">
        <v>0.23</v>
      </c>
      <c r="K7" s="102">
        <f t="shared" si="0"/>
        <v>0</v>
      </c>
    </row>
    <row r="8" spans="1:11" ht="78.75" x14ac:dyDescent="0.25">
      <c r="A8" s="22" t="s">
        <v>6</v>
      </c>
      <c r="B8" s="110" t="s">
        <v>133</v>
      </c>
      <c r="C8" s="111" t="s">
        <v>140</v>
      </c>
      <c r="D8" s="111">
        <v>0</v>
      </c>
      <c r="E8" s="111">
        <v>0</v>
      </c>
      <c r="F8" s="112">
        <v>50</v>
      </c>
      <c r="G8" s="69">
        <f t="shared" si="1"/>
        <v>100</v>
      </c>
      <c r="H8" s="59"/>
      <c r="I8" s="100">
        <f t="shared" si="2"/>
        <v>0</v>
      </c>
      <c r="J8" s="101">
        <v>0.23</v>
      </c>
      <c r="K8" s="102">
        <f t="shared" si="0"/>
        <v>0</v>
      </c>
    </row>
    <row r="9" spans="1:11" ht="86.25" customHeight="1" thickBot="1" x14ac:dyDescent="0.3">
      <c r="A9" s="22" t="s">
        <v>7</v>
      </c>
      <c r="B9" s="110" t="s">
        <v>132</v>
      </c>
      <c r="C9" s="111" t="s">
        <v>140</v>
      </c>
      <c r="D9" s="111">
        <v>0</v>
      </c>
      <c r="E9" s="111">
        <v>0</v>
      </c>
      <c r="F9" s="112">
        <v>200</v>
      </c>
      <c r="G9" s="69">
        <f t="shared" si="1"/>
        <v>400</v>
      </c>
      <c r="H9" s="59"/>
      <c r="I9" s="100">
        <f t="shared" si="2"/>
        <v>0</v>
      </c>
      <c r="J9" s="101">
        <v>0.23</v>
      </c>
      <c r="K9" s="102">
        <f t="shared" si="0"/>
        <v>0</v>
      </c>
    </row>
    <row r="10" spans="1:11" ht="32.25" customHeight="1" thickBot="1" x14ac:dyDescent="0.25">
      <c r="A10" s="150" t="s">
        <v>40</v>
      </c>
      <c r="B10" s="151"/>
      <c r="C10" s="151"/>
      <c r="D10" s="151"/>
      <c r="E10" s="151"/>
      <c r="F10" s="151"/>
      <c r="G10" s="151"/>
      <c r="H10" s="152"/>
      <c r="I10" s="64">
        <f>SUM(I4:I9)</f>
        <v>0</v>
      </c>
      <c r="J10" s="101">
        <v>0.23</v>
      </c>
      <c r="K10" s="64">
        <f>SUM(K4:K9)</f>
        <v>0</v>
      </c>
    </row>
    <row r="11" spans="1:11" ht="32.25" customHeight="1" thickBo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12.75" customHeight="1" x14ac:dyDescent="0.2">
      <c r="A12" s="157" t="s">
        <v>110</v>
      </c>
      <c r="B12" s="158"/>
      <c r="C12" s="158"/>
      <c r="D12" s="158"/>
      <c r="E12" s="158"/>
      <c r="F12" s="158"/>
      <c r="G12" s="158"/>
      <c r="H12" s="158"/>
      <c r="I12" s="158"/>
      <c r="J12" s="159"/>
      <c r="K12" s="29"/>
    </row>
    <row r="13" spans="1:11" ht="12.75" customHeight="1" x14ac:dyDescent="0.2">
      <c r="A13" s="160"/>
      <c r="B13" s="161"/>
      <c r="C13" s="161"/>
      <c r="D13" s="161"/>
      <c r="E13" s="161"/>
      <c r="F13" s="161"/>
      <c r="G13" s="161"/>
      <c r="H13" s="161"/>
      <c r="I13" s="161"/>
      <c r="J13" s="162"/>
      <c r="K13" s="29"/>
    </row>
    <row r="14" spans="1:11" ht="42.75" customHeight="1" thickBot="1" x14ac:dyDescent="0.25">
      <c r="A14" s="163"/>
      <c r="B14" s="164"/>
      <c r="C14" s="164"/>
      <c r="D14" s="164"/>
      <c r="E14" s="164"/>
      <c r="F14" s="164"/>
      <c r="G14" s="164"/>
      <c r="H14" s="164"/>
      <c r="I14" s="164"/>
      <c r="J14" s="165"/>
      <c r="K14" s="29"/>
    </row>
    <row r="15" spans="1:11" x14ac:dyDescent="0.2">
      <c r="A15" s="15"/>
      <c r="B15" s="28"/>
      <c r="C15" s="28"/>
      <c r="D15" s="28"/>
      <c r="E15" s="28"/>
      <c r="F15" s="28"/>
      <c r="G15" s="28"/>
      <c r="H15" s="28"/>
      <c r="I15" s="29"/>
      <c r="J15" s="29"/>
      <c r="K15" s="29"/>
    </row>
    <row r="16" spans="1:11" x14ac:dyDescent="0.2">
      <c r="A16" s="16" t="s">
        <v>99</v>
      </c>
      <c r="B16" s="16"/>
      <c r="C16" s="16"/>
      <c r="D16" s="16"/>
      <c r="E16" s="16"/>
      <c r="F16" s="14"/>
      <c r="G16" s="14"/>
      <c r="H16" s="29"/>
      <c r="I16" s="29"/>
      <c r="J16" s="29"/>
      <c r="K16" s="29"/>
    </row>
    <row r="17" spans="1:11" x14ac:dyDescent="0.2">
      <c r="A17" s="16"/>
      <c r="B17" s="16"/>
      <c r="C17" s="16"/>
      <c r="D17" s="16"/>
      <c r="E17" s="16"/>
      <c r="F17" s="14"/>
      <c r="G17" s="14"/>
      <c r="H17" s="29"/>
      <c r="I17" s="29"/>
      <c r="J17" s="29"/>
    </row>
    <row r="18" spans="1:11" x14ac:dyDescent="0.2">
      <c r="A18" s="16"/>
      <c r="B18" s="16"/>
      <c r="C18" s="16"/>
      <c r="D18" s="16"/>
      <c r="E18" s="16"/>
      <c r="F18" s="14"/>
      <c r="G18" s="14"/>
      <c r="H18" s="29"/>
      <c r="I18" s="29"/>
      <c r="J18" s="29"/>
    </row>
    <row r="19" spans="1:11" x14ac:dyDescent="0.2">
      <c r="A19" s="16"/>
      <c r="B19" s="16"/>
      <c r="C19" s="16"/>
      <c r="D19" s="16"/>
      <c r="E19" s="16"/>
      <c r="F19" s="14"/>
      <c r="G19" s="14"/>
      <c r="H19" s="29"/>
      <c r="I19" s="29"/>
      <c r="J19" s="29"/>
    </row>
    <row r="20" spans="1:11" x14ac:dyDescent="0.2">
      <c r="A20" s="1"/>
      <c r="B20" s="1"/>
      <c r="C20" s="16"/>
      <c r="D20" s="16"/>
      <c r="E20" s="16"/>
      <c r="F20" s="14"/>
      <c r="G20" s="14"/>
      <c r="H20" s="9"/>
    </row>
    <row r="21" spans="1:11" x14ac:dyDescent="0.2">
      <c r="A21" s="1"/>
      <c r="B21" s="1"/>
      <c r="C21" s="17" t="s">
        <v>98</v>
      </c>
      <c r="F21" s="14"/>
      <c r="G21" s="14"/>
      <c r="H21" s="9"/>
    </row>
    <row r="22" spans="1:11" x14ac:dyDescent="0.2">
      <c r="A22" s="1"/>
      <c r="B22" s="1"/>
      <c r="C22" s="16"/>
      <c r="D22" s="16"/>
      <c r="E22" s="16"/>
      <c r="F22" s="14"/>
      <c r="G22" s="14"/>
      <c r="H22" s="9"/>
    </row>
    <row r="23" spans="1:11" x14ac:dyDescent="0.2">
      <c r="A23" s="1"/>
      <c r="B23" s="1"/>
      <c r="C23" s="16"/>
      <c r="D23" s="16"/>
      <c r="E23" s="16"/>
      <c r="F23" s="14"/>
      <c r="G23" s="14"/>
      <c r="H23" s="9"/>
      <c r="K23" s="63"/>
    </row>
    <row r="24" spans="1:11" x14ac:dyDescent="0.2">
      <c r="A24" s="1"/>
      <c r="B24" s="1"/>
      <c r="C24" s="16"/>
      <c r="D24" s="16"/>
      <c r="E24" s="16"/>
      <c r="F24" s="14"/>
      <c r="G24" s="14"/>
      <c r="H24" s="9"/>
    </row>
    <row r="25" spans="1:11" x14ac:dyDescent="0.2">
      <c r="A25" s="1"/>
      <c r="B25" s="1"/>
      <c r="C25" s="16"/>
      <c r="D25" s="16"/>
      <c r="E25" s="16"/>
      <c r="F25" s="14"/>
      <c r="G25" s="14"/>
      <c r="H25" s="9"/>
    </row>
    <row r="26" spans="1:11" x14ac:dyDescent="0.2">
      <c r="I26" s="63"/>
    </row>
    <row r="34" spans="7:7" x14ac:dyDescent="0.2">
      <c r="G34" s="145"/>
    </row>
  </sheetData>
  <mergeCells count="3">
    <mergeCell ref="A1:K1"/>
    <mergeCell ref="A10:H10"/>
    <mergeCell ref="A12:J14"/>
  </mergeCells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>
    <oddHeader>&amp;LZP/12/2019&amp;CFormularz asortymentowo-cenowo-ilościowy&amp;RZałącznik nr 2</oddHeader>
  </headerFooter>
  <rowBreaks count="1" manualBreakCount="1">
    <brk id="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BreakPreview" topLeftCell="A2" zoomScaleNormal="100" zoomScaleSheetLayoutView="100" zoomScalePageLayoutView="80" workbookViewId="0">
      <selection activeCell="M12" sqref="M12"/>
    </sheetView>
  </sheetViews>
  <sheetFormatPr defaultRowHeight="12.75" x14ac:dyDescent="0.2"/>
  <cols>
    <col min="1" max="1" width="4.28515625" customWidth="1"/>
    <col min="2" max="2" width="39.7109375" customWidth="1"/>
    <col min="3" max="3" width="13.42578125" customWidth="1"/>
    <col min="4" max="5" width="14.140625" customWidth="1"/>
    <col min="6" max="6" width="16.28515625" customWidth="1"/>
    <col min="7" max="7" width="11.140625" customWidth="1"/>
    <col min="8" max="8" width="16.28515625" customWidth="1"/>
    <col min="10" max="10" width="14.85546875" customWidth="1"/>
    <col min="12" max="12" width="18.42578125" bestFit="1" customWidth="1"/>
  </cols>
  <sheetData>
    <row r="1" spans="1:10" ht="30" customHeight="1" x14ac:dyDescent="0.3">
      <c r="A1" s="166" t="s">
        <v>134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31.5" x14ac:dyDescent="0.2">
      <c r="A2" s="117" t="s">
        <v>87</v>
      </c>
      <c r="B2" s="133" t="s">
        <v>141</v>
      </c>
      <c r="C2" s="131" t="s">
        <v>142</v>
      </c>
      <c r="D2" s="131" t="s">
        <v>143</v>
      </c>
      <c r="E2" s="131" t="s">
        <v>151</v>
      </c>
      <c r="F2" s="131" t="s">
        <v>144</v>
      </c>
      <c r="G2" s="132" t="s">
        <v>145</v>
      </c>
      <c r="H2" s="132" t="s">
        <v>146</v>
      </c>
      <c r="I2" s="131" t="s">
        <v>147</v>
      </c>
      <c r="J2" s="131" t="s">
        <v>148</v>
      </c>
    </row>
    <row r="3" spans="1:10" x14ac:dyDescent="0.2">
      <c r="A3" s="106">
        <v>1</v>
      </c>
      <c r="B3" s="106">
        <v>2</v>
      </c>
      <c r="C3" s="106">
        <v>3</v>
      </c>
      <c r="D3" s="106">
        <v>4</v>
      </c>
      <c r="E3" s="106">
        <v>5</v>
      </c>
      <c r="F3" s="106">
        <v>6</v>
      </c>
      <c r="G3" s="106">
        <v>7</v>
      </c>
      <c r="H3" s="106">
        <v>8</v>
      </c>
      <c r="I3" s="106">
        <v>9</v>
      </c>
      <c r="J3" s="106">
        <v>10</v>
      </c>
    </row>
    <row r="4" spans="1:10" ht="15.75" x14ac:dyDescent="0.25">
      <c r="A4" s="109" t="s">
        <v>1</v>
      </c>
      <c r="B4" s="110" t="s">
        <v>113</v>
      </c>
      <c r="C4" s="111" t="s">
        <v>114</v>
      </c>
      <c r="D4" s="118">
        <f>2*50000</f>
        <v>100000</v>
      </c>
      <c r="E4" s="134"/>
      <c r="F4" s="135" t="e">
        <f>ROUND(D4/E4,2)</f>
        <v>#DIV/0!</v>
      </c>
      <c r="G4" s="141"/>
      <c r="H4" s="136" t="e">
        <f>ROUND(F4*G4,2)</f>
        <v>#DIV/0!</v>
      </c>
      <c r="I4" s="137">
        <v>0.23</v>
      </c>
      <c r="J4" s="136" t="e">
        <f>ROUND(H4*I4+H4,2)</f>
        <v>#DIV/0!</v>
      </c>
    </row>
    <row r="5" spans="1:10" ht="15.75" x14ac:dyDescent="0.25">
      <c r="A5" s="109" t="s">
        <v>2</v>
      </c>
      <c r="B5" s="110" t="s">
        <v>115</v>
      </c>
      <c r="C5" s="111" t="s">
        <v>114</v>
      </c>
      <c r="D5" s="118">
        <f>2*70000</f>
        <v>140000</v>
      </c>
      <c r="E5" s="134"/>
      <c r="F5" s="135" t="e">
        <f t="shared" ref="F5:F9" si="0">ROUND(D5/E5,2)</f>
        <v>#DIV/0!</v>
      </c>
      <c r="G5" s="141"/>
      <c r="H5" s="136" t="e">
        <f t="shared" ref="H5:H9" si="1">ROUND(F5*G5,2)</f>
        <v>#DIV/0!</v>
      </c>
      <c r="I5" s="137">
        <v>0.23</v>
      </c>
      <c r="J5" s="136" t="e">
        <f t="shared" ref="J5:J9" si="2">ROUND(H5*I5+H5,2)</f>
        <v>#DIV/0!</v>
      </c>
    </row>
    <row r="6" spans="1:10" ht="15.75" x14ac:dyDescent="0.25">
      <c r="A6" s="115" t="s">
        <v>4</v>
      </c>
      <c r="B6" s="110" t="s">
        <v>116</v>
      </c>
      <c r="C6" s="111" t="s">
        <v>114</v>
      </c>
      <c r="D6" s="118">
        <f>2*50000</f>
        <v>100000</v>
      </c>
      <c r="E6" s="134"/>
      <c r="F6" s="135" t="e">
        <f t="shared" si="0"/>
        <v>#DIV/0!</v>
      </c>
      <c r="G6" s="141"/>
      <c r="H6" s="136" t="e">
        <f t="shared" si="1"/>
        <v>#DIV/0!</v>
      </c>
      <c r="I6" s="137">
        <v>0.23</v>
      </c>
      <c r="J6" s="136" t="e">
        <f t="shared" si="2"/>
        <v>#DIV/0!</v>
      </c>
    </row>
    <row r="7" spans="1:10" ht="15.75" x14ac:dyDescent="0.25">
      <c r="A7" s="109" t="s">
        <v>5</v>
      </c>
      <c r="B7" s="110" t="s">
        <v>117</v>
      </c>
      <c r="C7" s="111" t="s">
        <v>114</v>
      </c>
      <c r="D7" s="118">
        <f>2*35000</f>
        <v>70000</v>
      </c>
      <c r="E7" s="134"/>
      <c r="F7" s="135" t="e">
        <f t="shared" si="0"/>
        <v>#DIV/0!</v>
      </c>
      <c r="G7" s="141"/>
      <c r="H7" s="136" t="e">
        <f t="shared" si="1"/>
        <v>#DIV/0!</v>
      </c>
      <c r="I7" s="137">
        <v>0.23</v>
      </c>
      <c r="J7" s="136" t="e">
        <f t="shared" si="2"/>
        <v>#DIV/0!</v>
      </c>
    </row>
    <row r="8" spans="1:10" ht="15.75" x14ac:dyDescent="0.25">
      <c r="A8" s="109" t="s">
        <v>6</v>
      </c>
      <c r="B8" s="110" t="s">
        <v>118</v>
      </c>
      <c r="C8" s="111" t="s">
        <v>114</v>
      </c>
      <c r="D8" s="118">
        <f>2*25000</f>
        <v>50000</v>
      </c>
      <c r="E8" s="134"/>
      <c r="F8" s="135" t="e">
        <f t="shared" si="0"/>
        <v>#DIV/0!</v>
      </c>
      <c r="G8" s="141"/>
      <c r="H8" s="136" t="e">
        <f t="shared" si="1"/>
        <v>#DIV/0!</v>
      </c>
      <c r="I8" s="137">
        <v>0.23</v>
      </c>
      <c r="J8" s="136" t="e">
        <f t="shared" si="2"/>
        <v>#DIV/0!</v>
      </c>
    </row>
    <row r="9" spans="1:10" ht="15.75" x14ac:dyDescent="0.25">
      <c r="A9" s="109" t="s">
        <v>7</v>
      </c>
      <c r="B9" s="110" t="s">
        <v>119</v>
      </c>
      <c r="C9" s="111" t="s">
        <v>114</v>
      </c>
      <c r="D9" s="118">
        <f>2*25000</f>
        <v>50000</v>
      </c>
      <c r="E9" s="134"/>
      <c r="F9" s="135" t="e">
        <f t="shared" si="0"/>
        <v>#DIV/0!</v>
      </c>
      <c r="G9" s="141"/>
      <c r="H9" s="136" t="e">
        <f t="shared" si="1"/>
        <v>#DIV/0!</v>
      </c>
      <c r="I9" s="137">
        <v>0.23</v>
      </c>
      <c r="J9" s="136" t="e">
        <f t="shared" si="2"/>
        <v>#DIV/0!</v>
      </c>
    </row>
    <row r="10" spans="1:10" ht="27.75" customHeight="1" x14ac:dyDescent="0.25">
      <c r="A10" s="138"/>
      <c r="B10" s="139"/>
      <c r="C10" s="139"/>
      <c r="D10" s="139"/>
      <c r="E10" s="140"/>
      <c r="F10" s="116"/>
      <c r="G10" s="116" t="s">
        <v>149</v>
      </c>
      <c r="H10" s="142" t="e">
        <f>SUM(H4:H9)</f>
        <v>#DIV/0!</v>
      </c>
      <c r="J10" s="116" t="e">
        <f>SUM(J4:J9)</f>
        <v>#DIV/0!</v>
      </c>
    </row>
    <row r="11" spans="1:10" ht="13.5" thickBot="1" x14ac:dyDescent="0.25">
      <c r="A11" s="119"/>
      <c r="B11" s="120"/>
      <c r="C11" s="121"/>
      <c r="D11" s="121"/>
      <c r="E11" s="121"/>
      <c r="F11" s="121"/>
      <c r="G11" s="121"/>
      <c r="H11" s="121"/>
    </row>
    <row r="12" spans="1:10" ht="74.25" customHeight="1" thickBot="1" x14ac:dyDescent="0.25">
      <c r="A12" s="167" t="s">
        <v>150</v>
      </c>
      <c r="B12" s="168"/>
      <c r="C12" s="168"/>
      <c r="D12" s="168"/>
      <c r="E12" s="168"/>
      <c r="F12" s="168"/>
      <c r="G12" s="168"/>
      <c r="H12" s="168"/>
      <c r="I12" s="168"/>
      <c r="J12" s="169"/>
    </row>
    <row r="13" spans="1:10" ht="12.75" customHeight="1" x14ac:dyDescent="0.2">
      <c r="A13" s="122"/>
      <c r="B13" s="122"/>
      <c r="C13" s="122"/>
      <c r="D13" s="122"/>
      <c r="E13" s="122"/>
      <c r="F13" s="122"/>
      <c r="G13" s="122"/>
      <c r="H13" s="122"/>
      <c r="I13" s="122"/>
      <c r="J13" s="122"/>
    </row>
    <row r="14" spans="1:10" x14ac:dyDescent="0.2">
      <c r="A14" s="16" t="s">
        <v>99</v>
      </c>
    </row>
    <row r="17" spans="3:3" x14ac:dyDescent="0.2">
      <c r="C17" t="s">
        <v>111</v>
      </c>
    </row>
    <row r="34" spans="7:7" x14ac:dyDescent="0.2">
      <c r="G34" s="144"/>
    </row>
  </sheetData>
  <mergeCells count="2">
    <mergeCell ref="A1:J1"/>
    <mergeCell ref="A12:J12"/>
  </mergeCells>
  <pageMargins left="0.74803149606299213" right="0.74803149606299213" top="0.98425196850393704" bottom="0.98425196850393704" header="0.51181102362204722" footer="0.51181102362204722"/>
  <pageSetup paperSize="9" scale="83" orientation="landscape" horizontalDpi="4294967294" verticalDpi="4294967294" r:id="rId1"/>
  <headerFooter alignWithMargins="0">
    <oddHeader>&amp;LZP/12/2019&amp;CFormularz asortymentowo-cenowo-ilościowy&amp;RZałącznik nr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view="pageBreakPreview" topLeftCell="A3" zoomScaleNormal="50" zoomScaleSheetLayoutView="100" zoomScalePageLayoutView="80" workbookViewId="0">
      <selection activeCell="A4" sqref="A4"/>
    </sheetView>
  </sheetViews>
  <sheetFormatPr defaultRowHeight="12.75" x14ac:dyDescent="0.2"/>
  <cols>
    <col min="1" max="1" width="4.28515625" customWidth="1"/>
    <col min="2" max="2" width="39.7109375" customWidth="1"/>
    <col min="3" max="3" width="13.42578125" customWidth="1"/>
    <col min="4" max="7" width="14.140625" customWidth="1"/>
    <col min="8" max="8" width="11.140625" customWidth="1"/>
    <col min="9" max="9" width="16.28515625" customWidth="1"/>
    <col min="11" max="11" width="16.7109375" customWidth="1"/>
    <col min="13" max="13" width="18.42578125" bestFit="1" customWidth="1"/>
  </cols>
  <sheetData>
    <row r="1" spans="1:11" ht="29.25" customHeight="1" thickBot="1" x14ac:dyDescent="0.35">
      <c r="A1" s="166" t="s">
        <v>135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54.75" thickBot="1" x14ac:dyDescent="0.25">
      <c r="A2" s="103" t="s">
        <v>87</v>
      </c>
      <c r="B2" s="104" t="s">
        <v>88</v>
      </c>
      <c r="C2" s="105" t="s">
        <v>89</v>
      </c>
      <c r="D2" s="105" t="s">
        <v>103</v>
      </c>
      <c r="E2" s="105" t="s">
        <v>104</v>
      </c>
      <c r="F2" s="105" t="s">
        <v>105</v>
      </c>
      <c r="G2" s="123" t="s">
        <v>102</v>
      </c>
      <c r="H2" s="105" t="s">
        <v>112</v>
      </c>
      <c r="I2" s="105" t="s">
        <v>0</v>
      </c>
      <c r="J2" s="105" t="s">
        <v>60</v>
      </c>
      <c r="K2" s="105" t="s">
        <v>61</v>
      </c>
    </row>
    <row r="3" spans="1:11" x14ac:dyDescent="0.2">
      <c r="A3" s="106">
        <v>1</v>
      </c>
      <c r="B3" s="107">
        <v>2</v>
      </c>
      <c r="C3" s="108">
        <v>3</v>
      </c>
      <c r="D3" s="107">
        <v>4</v>
      </c>
      <c r="E3" s="108">
        <v>5</v>
      </c>
      <c r="F3" s="107">
        <v>6</v>
      </c>
      <c r="G3" s="107"/>
      <c r="H3" s="108">
        <v>7</v>
      </c>
      <c r="I3" s="107">
        <v>8</v>
      </c>
      <c r="J3" s="108">
        <v>9</v>
      </c>
      <c r="K3" s="107">
        <v>10</v>
      </c>
    </row>
    <row r="4" spans="1:11" ht="47.25" x14ac:dyDescent="0.25">
      <c r="A4" t="s">
        <v>1</v>
      </c>
      <c r="B4" s="110" t="s">
        <v>120</v>
      </c>
      <c r="C4" s="124" t="s">
        <v>140</v>
      </c>
      <c r="D4" s="125">
        <v>300</v>
      </c>
      <c r="E4" s="125">
        <v>3000</v>
      </c>
      <c r="F4" s="126">
        <v>2000</v>
      </c>
      <c r="G4" s="69">
        <f>ROUNDUP(((SUM(D4:F4))*1.2*2),-2)/100</f>
        <v>128</v>
      </c>
      <c r="H4" s="146"/>
      <c r="I4" s="127">
        <f t="shared" ref="I4:I10" si="0">G4*H4</f>
        <v>0</v>
      </c>
      <c r="J4" s="128">
        <v>0.23</v>
      </c>
      <c r="K4" s="129">
        <f t="shared" ref="K4:K10" si="1">ROUND(I4*1.23,2)</f>
        <v>0</v>
      </c>
    </row>
    <row r="5" spans="1:11" ht="63" x14ac:dyDescent="0.25">
      <c r="A5" t="s">
        <v>2</v>
      </c>
      <c r="B5" s="110" t="s">
        <v>121</v>
      </c>
      <c r="C5" s="124" t="s">
        <v>140</v>
      </c>
      <c r="D5" s="125">
        <v>350</v>
      </c>
      <c r="E5" s="125">
        <v>2500</v>
      </c>
      <c r="F5" s="126">
        <v>1000</v>
      </c>
      <c r="G5" s="69">
        <f t="shared" ref="G5:G10" si="2">ROUNDUP(((SUM(D5:F5))*1.2*2),-2)/100</f>
        <v>93</v>
      </c>
      <c r="H5" s="146"/>
      <c r="I5" s="127">
        <f t="shared" si="0"/>
        <v>0</v>
      </c>
      <c r="J5" s="114">
        <v>0.23</v>
      </c>
      <c r="K5" s="129">
        <f t="shared" si="1"/>
        <v>0</v>
      </c>
    </row>
    <row r="6" spans="1:11" ht="63" x14ac:dyDescent="0.25">
      <c r="A6" t="s">
        <v>4</v>
      </c>
      <c r="B6" s="130" t="s">
        <v>122</v>
      </c>
      <c r="C6" s="124" t="s">
        <v>140</v>
      </c>
      <c r="D6" s="125">
        <v>400</v>
      </c>
      <c r="E6" s="125">
        <v>20000</v>
      </c>
      <c r="F6" s="126">
        <v>23000</v>
      </c>
      <c r="G6" s="69">
        <f t="shared" si="2"/>
        <v>1042</v>
      </c>
      <c r="H6" s="146"/>
      <c r="I6" s="127">
        <f t="shared" si="0"/>
        <v>0</v>
      </c>
      <c r="J6" s="114">
        <v>0.23</v>
      </c>
      <c r="K6" s="129">
        <f t="shared" si="1"/>
        <v>0</v>
      </c>
    </row>
    <row r="7" spans="1:11" ht="63" x14ac:dyDescent="0.25">
      <c r="A7" t="s">
        <v>5</v>
      </c>
      <c r="B7" s="110" t="s">
        <v>123</v>
      </c>
      <c r="C7" s="124" t="s">
        <v>140</v>
      </c>
      <c r="D7" s="125">
        <v>0</v>
      </c>
      <c r="E7" s="125">
        <v>2000</v>
      </c>
      <c r="F7" s="126">
        <v>1000</v>
      </c>
      <c r="G7" s="69">
        <f t="shared" si="2"/>
        <v>72</v>
      </c>
      <c r="H7" s="146"/>
      <c r="I7" s="127">
        <f t="shared" si="0"/>
        <v>0</v>
      </c>
      <c r="J7" s="114">
        <v>0.23</v>
      </c>
      <c r="K7" s="129">
        <f t="shared" si="1"/>
        <v>0</v>
      </c>
    </row>
    <row r="8" spans="1:11" ht="78.75" x14ac:dyDescent="0.25">
      <c r="A8" t="s">
        <v>6</v>
      </c>
      <c r="B8" s="130" t="s">
        <v>124</v>
      </c>
      <c r="C8" s="124" t="s">
        <v>140</v>
      </c>
      <c r="D8" s="125">
        <v>150</v>
      </c>
      <c r="E8" s="125">
        <v>2400</v>
      </c>
      <c r="F8" s="126">
        <v>4600</v>
      </c>
      <c r="G8" s="69">
        <f t="shared" si="2"/>
        <v>172</v>
      </c>
      <c r="H8" s="146"/>
      <c r="I8" s="127">
        <f t="shared" si="0"/>
        <v>0</v>
      </c>
      <c r="J8" s="114">
        <v>0.23</v>
      </c>
      <c r="K8" s="129">
        <f t="shared" si="1"/>
        <v>0</v>
      </c>
    </row>
    <row r="9" spans="1:11" ht="63" x14ac:dyDescent="0.25">
      <c r="A9" t="s">
        <v>7</v>
      </c>
      <c r="B9" s="110" t="s">
        <v>125</v>
      </c>
      <c r="C9" s="124" t="s">
        <v>140</v>
      </c>
      <c r="D9" s="125">
        <v>0</v>
      </c>
      <c r="E9" s="125">
        <v>24000</v>
      </c>
      <c r="F9" s="126">
        <v>3000</v>
      </c>
      <c r="G9" s="69">
        <f t="shared" si="2"/>
        <v>648</v>
      </c>
      <c r="H9" s="146"/>
      <c r="I9" s="127">
        <f t="shared" si="0"/>
        <v>0</v>
      </c>
      <c r="J9" s="114">
        <v>0.23</v>
      </c>
      <c r="K9" s="129">
        <f t="shared" si="1"/>
        <v>0</v>
      </c>
    </row>
    <row r="10" spans="1:11" ht="63" x14ac:dyDescent="0.25">
      <c r="A10" t="s">
        <v>8</v>
      </c>
      <c r="B10" s="110" t="s">
        <v>126</v>
      </c>
      <c r="C10" s="124" t="s">
        <v>140</v>
      </c>
      <c r="D10" s="125">
        <v>0</v>
      </c>
      <c r="E10" s="125">
        <v>28000</v>
      </c>
      <c r="F10" s="126">
        <v>3000</v>
      </c>
      <c r="G10" s="69">
        <f t="shared" si="2"/>
        <v>744</v>
      </c>
      <c r="H10" s="146"/>
      <c r="I10" s="127">
        <f t="shared" si="0"/>
        <v>0</v>
      </c>
      <c r="J10" s="114">
        <v>0.23</v>
      </c>
      <c r="K10" s="129">
        <f t="shared" si="1"/>
        <v>0</v>
      </c>
    </row>
    <row r="11" spans="1:11" ht="29.25" customHeight="1" x14ac:dyDescent="0.25">
      <c r="A11" s="170" t="s">
        <v>40</v>
      </c>
      <c r="B11" s="170"/>
      <c r="C11" s="170"/>
      <c r="D11" s="170"/>
      <c r="E11" s="170"/>
      <c r="F11" s="170"/>
      <c r="G11" s="170"/>
      <c r="H11" s="170"/>
      <c r="I11" s="113">
        <f>SUM(I4:I10)</f>
        <v>0</v>
      </c>
      <c r="J11" s="114"/>
      <c r="K11" s="113">
        <f>SUM(K4:K10)</f>
        <v>0</v>
      </c>
    </row>
    <row r="12" spans="1:11" x14ac:dyDescent="0.2">
      <c r="A12" s="119"/>
      <c r="B12" s="120"/>
      <c r="C12" s="121"/>
      <c r="D12" s="121"/>
      <c r="E12" s="121"/>
      <c r="F12" s="121"/>
      <c r="G12" s="121"/>
      <c r="H12" s="121"/>
      <c r="I12" s="121"/>
    </row>
    <row r="13" spans="1:11" ht="0.75" customHeight="1" thickBot="1" x14ac:dyDescent="0.25"/>
    <row r="14" spans="1:11" ht="24" customHeight="1" thickBot="1" x14ac:dyDescent="0.35">
      <c r="A14" s="171" t="s">
        <v>127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3"/>
    </row>
    <row r="15" spans="1:11" ht="45.75" customHeight="1" thickBot="1" x14ac:dyDescent="0.35">
      <c r="A15" s="171" t="s">
        <v>110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3"/>
    </row>
    <row r="17" spans="1:3" x14ac:dyDescent="0.2">
      <c r="A17" s="16" t="s">
        <v>99</v>
      </c>
    </row>
    <row r="18" spans="1:3" ht="27.75" customHeight="1" x14ac:dyDescent="0.2">
      <c r="A18" s="16"/>
    </row>
    <row r="20" spans="1:3" x14ac:dyDescent="0.2">
      <c r="C20" t="s">
        <v>111</v>
      </c>
    </row>
    <row r="34" spans="7:7" x14ac:dyDescent="0.2">
      <c r="G34" s="144"/>
    </row>
  </sheetData>
  <mergeCells count="4">
    <mergeCell ref="A1:K1"/>
    <mergeCell ref="A11:H11"/>
    <mergeCell ref="A14:K14"/>
    <mergeCell ref="A15:K15"/>
  </mergeCells>
  <pageMargins left="0.74803149606299213" right="0.74803149606299213" top="0.98425196850393704" bottom="0.98425196850393704" header="0.51181102362204722" footer="0.51181102362204722"/>
  <pageSetup paperSize="9" scale="65" orientation="landscape" horizontalDpi="4294967294" verticalDpi="4294967294" r:id="rId1"/>
  <headerFooter alignWithMargins="0">
    <oddHeader>&amp;LZP/12/2019&amp;CFormularz asortymentowo-cenowo-ilościowy&amp;RZałącznik nr 2</oddHeader>
  </headerFooter>
  <rowBreaks count="1" manualBreakCount="1">
    <brk id="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2</vt:i4>
      </vt:variant>
    </vt:vector>
  </HeadingPairs>
  <TitlesOfParts>
    <vt:vector size="8" baseType="lpstr">
      <vt:lpstr>Pakiet nr 1</vt:lpstr>
      <vt:lpstr>Pakiet nr 2</vt:lpstr>
      <vt:lpstr>Pakiet nr 3</vt:lpstr>
      <vt:lpstr>Pakiet nr 4 </vt:lpstr>
      <vt:lpstr>Pakiet nr 5</vt:lpstr>
      <vt:lpstr>Pakiet nr 6</vt:lpstr>
      <vt:lpstr>'Pakiet nr 5'!Obszar_wydruku</vt:lpstr>
      <vt:lpstr>'Pakiet nr 6'!Obszar_wydruku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Ewa Walkowiak-Dziubich</cp:lastModifiedBy>
  <cp:lastPrinted>2019-02-04T12:30:51Z</cp:lastPrinted>
  <dcterms:created xsi:type="dcterms:W3CDTF">1997-02-26T13:46:56Z</dcterms:created>
  <dcterms:modified xsi:type="dcterms:W3CDTF">2019-02-04T12:33:49Z</dcterms:modified>
</cp:coreProperties>
</file>